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zmy\"/>
    </mc:Choice>
  </mc:AlternateContent>
  <bookViews>
    <workbookView xWindow="0" yWindow="0" windowWidth="12780" windowHeight="6900" activeTab="4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52511"/>
</workbook>
</file>

<file path=xl/calcChain.xml><?xml version="1.0" encoding="utf-8"?>
<calcChain xmlns="http://schemas.openxmlformats.org/spreadsheetml/2006/main">
  <c r="AI9" i="18" l="1"/>
  <c r="AJ9" i="18"/>
  <c r="AI10" i="18"/>
  <c r="AJ10" i="18"/>
  <c r="AI11" i="18"/>
  <c r="AJ11" i="18"/>
  <c r="AI12" i="18"/>
  <c r="AJ12" i="18"/>
  <c r="AI13" i="18"/>
  <c r="AJ13" i="18"/>
  <c r="AI14" i="18"/>
  <c r="AJ14" i="18"/>
  <c r="AI15" i="18"/>
  <c r="AJ15" i="18"/>
  <c r="AI16" i="18"/>
  <c r="AJ16" i="18"/>
  <c r="AI17" i="18"/>
  <c r="AJ17" i="18"/>
  <c r="AI18" i="18"/>
  <c r="AJ18" i="18"/>
  <c r="AI19" i="18"/>
  <c r="AJ19" i="18"/>
  <c r="AI20" i="18"/>
  <c r="AJ20" i="18"/>
  <c r="AI21" i="18"/>
  <c r="AJ21" i="18"/>
  <c r="AI22" i="18"/>
  <c r="AJ22" i="18"/>
  <c r="AI23" i="18"/>
  <c r="AJ23" i="18"/>
  <c r="AI24" i="18"/>
  <c r="AJ24" i="18"/>
  <c r="AI25" i="18"/>
  <c r="AJ25" i="18"/>
  <c r="AI26" i="18"/>
  <c r="AJ26" i="18"/>
  <c r="AI27" i="18"/>
  <c r="AJ27" i="18"/>
  <c r="AI28" i="18"/>
  <c r="AJ28" i="18"/>
  <c r="AI29" i="18"/>
  <c r="AJ29" i="18"/>
  <c r="AI30" i="18"/>
  <c r="AJ30" i="18"/>
  <c r="AI31" i="18"/>
  <c r="AJ31" i="18"/>
  <c r="AI32" i="18"/>
  <c r="AJ32" i="18"/>
  <c r="AI33" i="18"/>
  <c r="AJ33" i="18"/>
  <c r="AI34" i="18"/>
  <c r="AJ34" i="18"/>
  <c r="AI35" i="18"/>
  <c r="AJ35" i="18"/>
  <c r="AI36" i="18"/>
  <c r="AJ36" i="18"/>
  <c r="AI37" i="18"/>
  <c r="AJ37" i="18"/>
  <c r="AI38" i="18"/>
  <c r="AJ38" i="18"/>
  <c r="AI39" i="18"/>
  <c r="AJ39" i="18"/>
  <c r="AI40" i="18"/>
  <c r="AJ40" i="18"/>
  <c r="AI41" i="18"/>
  <c r="AJ41" i="18"/>
  <c r="AI42" i="18"/>
  <c r="AJ42" i="18"/>
  <c r="AI43" i="18"/>
  <c r="AJ43" i="18"/>
  <c r="AI44" i="18"/>
  <c r="AJ44" i="18"/>
  <c r="AI45" i="18"/>
  <c r="AJ45" i="18"/>
  <c r="AI46" i="18"/>
  <c r="AJ46" i="18"/>
  <c r="AI47" i="18"/>
  <c r="AJ47" i="18"/>
  <c r="AI48" i="18"/>
  <c r="AJ48" i="18"/>
  <c r="AI49" i="18"/>
  <c r="AJ49" i="18"/>
  <c r="AI50" i="18"/>
  <c r="AJ50" i="18"/>
  <c r="AI51" i="18"/>
  <c r="AJ51" i="18"/>
  <c r="AI52" i="18"/>
  <c r="AJ52" i="18"/>
  <c r="AI53" i="18"/>
  <c r="AJ53" i="18"/>
  <c r="AI54" i="18"/>
  <c r="AJ54" i="18"/>
  <c r="AI55" i="18"/>
  <c r="AJ55" i="18"/>
  <c r="AI56" i="18"/>
  <c r="AJ56" i="18"/>
  <c r="AI57" i="18"/>
  <c r="AJ57" i="18"/>
  <c r="AI58" i="18"/>
  <c r="AJ58" i="18"/>
  <c r="AI59" i="18"/>
  <c r="AJ59" i="18"/>
  <c r="AI60" i="18"/>
  <c r="AJ60" i="18"/>
  <c r="AI61" i="18"/>
  <c r="AJ61" i="18"/>
  <c r="AI62" i="18"/>
  <c r="AJ62" i="18"/>
  <c r="AI63" i="18"/>
  <c r="AJ63" i="18"/>
  <c r="AI64" i="18"/>
  <c r="AJ64" i="18"/>
  <c r="AI65" i="18"/>
  <c r="AJ65" i="18"/>
  <c r="AJ8" i="18"/>
  <c r="AI8" i="18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3" i="20"/>
  <c r="AJ44" i="20"/>
  <c r="AJ45" i="20"/>
  <c r="AJ46" i="20"/>
  <c r="AJ47" i="20"/>
  <c r="AJ48" i="20"/>
  <c r="AJ49" i="20"/>
  <c r="AJ50" i="20"/>
  <c r="AJ51" i="20"/>
  <c r="AJ52" i="20"/>
  <c r="AJ53" i="20"/>
  <c r="AJ54" i="20"/>
  <c r="AJ55" i="20"/>
  <c r="AJ56" i="20"/>
  <c r="AJ57" i="20"/>
  <c r="AJ58" i="20"/>
  <c r="AJ59" i="20"/>
  <c r="AJ60" i="20"/>
  <c r="AJ61" i="20"/>
  <c r="AJ62" i="20"/>
  <c r="AJ63" i="20"/>
  <c r="AJ64" i="20"/>
  <c r="AJ65" i="20"/>
  <c r="AJ66" i="20"/>
  <c r="AJ67" i="20"/>
  <c r="AJ68" i="20"/>
  <c r="AJ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3" i="20"/>
  <c r="AI44" i="20"/>
  <c r="AI45" i="20"/>
  <c r="AI46" i="20"/>
  <c r="AI47" i="20"/>
  <c r="AI48" i="20"/>
  <c r="AI49" i="20"/>
  <c r="AI50" i="20"/>
  <c r="AI51" i="20"/>
  <c r="AI52" i="20"/>
  <c r="AI53" i="20"/>
  <c r="AI54" i="20"/>
  <c r="AI55" i="20"/>
  <c r="AI56" i="20"/>
  <c r="AI57" i="20"/>
  <c r="AI58" i="20"/>
  <c r="AI59" i="20"/>
  <c r="AI60" i="20"/>
  <c r="AI61" i="20"/>
  <c r="AI62" i="20"/>
  <c r="AI63" i="20"/>
  <c r="AI64" i="20"/>
  <c r="AI65" i="20"/>
  <c r="AI66" i="20"/>
  <c r="AI67" i="20"/>
  <c r="AI68" i="20"/>
  <c r="AI8" i="20"/>
  <c r="AG11" i="20"/>
  <c r="AG12" i="20"/>
  <c r="AG14" i="20"/>
  <c r="AG15" i="20"/>
  <c r="AG16" i="20"/>
  <c r="AG18" i="20"/>
  <c r="AG23" i="20"/>
  <c r="AG25" i="20"/>
  <c r="AG26" i="20"/>
  <c r="AG27" i="20"/>
  <c r="AG28" i="20"/>
  <c r="AG30" i="20"/>
  <c r="AG47" i="20"/>
  <c r="AG48" i="20"/>
  <c r="AG54" i="20"/>
  <c r="AG57" i="20"/>
  <c r="AG59" i="20"/>
  <c r="AG63" i="20"/>
  <c r="AG8" i="20"/>
  <c r="AG9" i="20"/>
  <c r="AG11" i="18"/>
  <c r="AG12" i="18"/>
  <c r="AG14" i="18"/>
  <c r="AG15" i="18"/>
  <c r="AG18" i="18"/>
  <c r="AG20" i="18"/>
  <c r="AG25" i="18"/>
  <c r="AG27" i="18"/>
  <c r="AG33" i="18"/>
  <c r="AG49" i="18"/>
  <c r="AG50" i="18"/>
  <c r="AG52" i="18"/>
  <c r="AG56" i="18"/>
  <c r="AG10" i="18"/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 s="1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 s="1"/>
  <c r="B11" i="23" s="1"/>
  <c r="I10" i="25"/>
  <c r="J10" i="25"/>
  <c r="I11" i="25"/>
  <c r="A17" i="20" s="1"/>
  <c r="A17" i="21" s="1"/>
  <c r="A13" i="23" s="1"/>
  <c r="J11" i="25"/>
  <c r="I12" i="25"/>
  <c r="J12" i="25"/>
  <c r="I13" i="25"/>
  <c r="J13" i="25"/>
  <c r="I14" i="25"/>
  <c r="J14" i="25"/>
  <c r="B20" i="20"/>
  <c r="B20" i="21" s="1"/>
  <c r="B16" i="23" s="1"/>
  <c r="I15" i="25"/>
  <c r="J15" i="25"/>
  <c r="I16" i="25"/>
  <c r="A22" i="20" s="1"/>
  <c r="A22" i="21" s="1"/>
  <c r="A18" i="23" s="1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 s="1"/>
  <c r="B29" i="21" s="1"/>
  <c r="B25" i="23" s="1"/>
  <c r="I24" i="25"/>
  <c r="J24" i="25"/>
  <c r="I25" i="25"/>
  <c r="A31" i="20" s="1"/>
  <c r="A31" i="21" s="1"/>
  <c r="A27" i="23" s="1"/>
  <c r="J25" i="25"/>
  <c r="B31" i="20" s="1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A37" i="20" s="1"/>
  <c r="A37" i="21" s="1"/>
  <c r="A33" i="23" s="1"/>
  <c r="J31" i="25"/>
  <c r="I32" i="25"/>
  <c r="J32" i="25"/>
  <c r="B47" i="20"/>
  <c r="B38" i="21" s="1"/>
  <c r="B34" i="23" s="1"/>
  <c r="I33" i="25"/>
  <c r="J33" i="25"/>
  <c r="B48" i="20"/>
  <c r="B39" i="21" s="1"/>
  <c r="B35" i="23" s="1"/>
  <c r="I34" i="25"/>
  <c r="J34" i="25"/>
  <c r="B49" i="20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M94" i="27" s="1"/>
  <c r="J39" i="25"/>
  <c r="B54" i="20"/>
  <c r="B45" i="21" s="1"/>
  <c r="B41" i="23" s="1"/>
  <c r="I40" i="25"/>
  <c r="J40" i="25"/>
  <c r="B55" i="20" s="1"/>
  <c r="B46" i="21" s="1"/>
  <c r="B42" i="23" s="1"/>
  <c r="I41" i="25"/>
  <c r="J41" i="25"/>
  <c r="B56" i="20"/>
  <c r="B47" i="21" s="1"/>
  <c r="B43" i="23" s="1"/>
  <c r="I42" i="25"/>
  <c r="J42" i="25"/>
  <c r="B57" i="20" s="1"/>
  <c r="B48" i="21" s="1"/>
  <c r="B44" i="23" s="1"/>
  <c r="I43" i="25"/>
  <c r="J43" i="25"/>
  <c r="B58" i="20"/>
  <c r="B49" i="21" s="1"/>
  <c r="B45" i="23" s="1"/>
  <c r="I44" i="25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 s="1"/>
  <c r="B63" i="21" s="1"/>
  <c r="B50" i="23" s="1"/>
  <c r="I49" i="25"/>
  <c r="J49" i="25"/>
  <c r="B64" i="20" s="1"/>
  <c r="B64" i="21" s="1"/>
  <c r="B51" i="23" s="1"/>
  <c r="I50" i="25"/>
  <c r="J50" i="25"/>
  <c r="B65" i="20" s="1"/>
  <c r="B65" i="21" s="1"/>
  <c r="B52" i="23" s="1"/>
  <c r="I51" i="25"/>
  <c r="A66" i="20" s="1"/>
  <c r="A66" i="21" s="1"/>
  <c r="A53" i="23" s="1"/>
  <c r="J51" i="25"/>
  <c r="B66" i="20" s="1"/>
  <c r="B66" i="21" s="1"/>
  <c r="B53" i="23" s="1"/>
  <c r="I52" i="25"/>
  <c r="J52" i="25"/>
  <c r="B67" i="20" s="1"/>
  <c r="B67" i="21" s="1"/>
  <c r="B54" i="23" s="1"/>
  <c r="I54" i="25"/>
  <c r="J54" i="25"/>
  <c r="B69" i="20" s="1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 s="1"/>
  <c r="B9" i="19" s="1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B15" i="18" s="1"/>
  <c r="B15" i="19" s="1"/>
  <c r="G11" i="23" s="1"/>
  <c r="I10" i="24"/>
  <c r="J10" i="24"/>
  <c r="I11" i="24"/>
  <c r="J11" i="24"/>
  <c r="I12" i="24"/>
  <c r="J12" i="24"/>
  <c r="I13" i="24"/>
  <c r="J13" i="24"/>
  <c r="B19" i="18" s="1"/>
  <c r="B19" i="19" s="1"/>
  <c r="G15" i="23" s="1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B29" i="18" s="1"/>
  <c r="B29" i="19" s="1"/>
  <c r="G25" i="23" s="1"/>
  <c r="I24" i="24"/>
  <c r="J24" i="24"/>
  <c r="I25" i="24"/>
  <c r="J25" i="24"/>
  <c r="I26" i="24"/>
  <c r="J26" i="24"/>
  <c r="I27" i="24"/>
  <c r="J27" i="24"/>
  <c r="I28" i="24"/>
  <c r="J28" i="24"/>
  <c r="B34" i="18" s="1"/>
  <c r="B34" i="19" s="1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B49" i="18" s="1"/>
  <c r="B40" i="19" s="1"/>
  <c r="G36" i="23" s="1"/>
  <c r="I35" i="24"/>
  <c r="J35" i="24"/>
  <c r="I36" i="24"/>
  <c r="J36" i="24"/>
  <c r="B51" i="18" s="1"/>
  <c r="B42" i="19" s="1"/>
  <c r="G38" i="23" s="1"/>
  <c r="I37" i="24"/>
  <c r="J37" i="24"/>
  <c r="I38" i="24"/>
  <c r="J38" i="24"/>
  <c r="B53" i="18" s="1"/>
  <c r="B44" i="19" s="1"/>
  <c r="G40" i="23" s="1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B65" i="18" s="1"/>
  <c r="B65" i="19" s="1"/>
  <c r="G52" i="23" s="1"/>
  <c r="I51" i="24"/>
  <c r="J51" i="24"/>
  <c r="I52" i="24"/>
  <c r="J52" i="24"/>
  <c r="I53" i="24"/>
  <c r="J53" i="24"/>
  <c r="B68" i="18" s="1"/>
  <c r="B68" i="19" s="1"/>
  <c r="G55" i="23" s="1"/>
  <c r="I54" i="24"/>
  <c r="A69" i="18" s="1"/>
  <c r="A69" i="19" s="1"/>
  <c r="F56" i="23" s="1"/>
  <c r="J54" i="24"/>
  <c r="I55" i="24"/>
  <c r="A70" i="18" s="1"/>
  <c r="A70" i="19" s="1"/>
  <c r="F57" i="23" s="1"/>
  <c r="J55" i="24"/>
  <c r="I56" i="24"/>
  <c r="A71" i="18" s="1"/>
  <c r="A71" i="19" s="1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E64" i="21"/>
  <c r="E65" i="21"/>
  <c r="C52" i="23" s="1"/>
  <c r="E66" i="21"/>
  <c r="C53" i="23" s="1"/>
  <c r="E67" i="21"/>
  <c r="E68" i="21"/>
  <c r="E69" i="21"/>
  <c r="E70" i="21"/>
  <c r="C58" i="23"/>
  <c r="C59" i="23"/>
  <c r="E62" i="21"/>
  <c r="E61" i="21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1" i="23"/>
  <c r="H24" i="23"/>
  <c r="H28" i="23"/>
  <c r="H29" i="23"/>
  <c r="H32" i="23"/>
  <c r="H33" i="23"/>
  <c r="E8" i="19"/>
  <c r="T87" i="18"/>
  <c r="U87" i="18" s="1"/>
  <c r="I65" i="23"/>
  <c r="T88" i="18"/>
  <c r="U88" i="18" s="1"/>
  <c r="I66" i="23"/>
  <c r="T89" i="18"/>
  <c r="U89" i="18" s="1"/>
  <c r="I67" i="23"/>
  <c r="T90" i="18"/>
  <c r="U90" i="18" s="1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I64" i="23"/>
  <c r="T47" i="18"/>
  <c r="U47" i="18" s="1"/>
  <c r="F38" i="19" s="1"/>
  <c r="I34" i="23" s="1"/>
  <c r="T8" i="18"/>
  <c r="U8" i="18" s="1"/>
  <c r="A36" i="20"/>
  <c r="A36" i="21" s="1"/>
  <c r="A32" i="23" s="1"/>
  <c r="A34" i="20"/>
  <c r="A34" i="21" s="1"/>
  <c r="A30" i="23" s="1"/>
  <c r="A33" i="20"/>
  <c r="A33" i="21" s="1"/>
  <c r="A29" i="23" s="1"/>
  <c r="A32" i="20"/>
  <c r="A32" i="21" s="1"/>
  <c r="A28" i="23" s="1"/>
  <c r="A30" i="20"/>
  <c r="A30" i="21" s="1"/>
  <c r="A26" i="23" s="1"/>
  <c r="A29" i="20"/>
  <c r="A29" i="21" s="1"/>
  <c r="A25" i="23" s="1"/>
  <c r="A28" i="20"/>
  <c r="A28" i="21" s="1"/>
  <c r="A24" i="23" s="1"/>
  <c r="A26" i="20"/>
  <c r="A26" i="21" s="1"/>
  <c r="A22" i="23" s="1"/>
  <c r="A25" i="20"/>
  <c r="A25" i="21" s="1"/>
  <c r="A21" i="23" s="1"/>
  <c r="A24" i="21"/>
  <c r="A20" i="23" s="1"/>
  <c r="A23" i="20"/>
  <c r="A23" i="21" s="1"/>
  <c r="A19" i="23" s="1"/>
  <c r="A21" i="20"/>
  <c r="A21" i="21" s="1"/>
  <c r="A17" i="23" s="1"/>
  <c r="A20" i="20"/>
  <c r="A20" i="21" s="1"/>
  <c r="A16" i="23" s="1"/>
  <c r="A18" i="20"/>
  <c r="A18" i="21" s="1"/>
  <c r="A14" i="23" s="1"/>
  <c r="A16" i="20"/>
  <c r="A16" i="21" s="1"/>
  <c r="A12" i="23" s="1"/>
  <c r="A15" i="21"/>
  <c r="A11" i="23" s="1"/>
  <c r="A14" i="20"/>
  <c r="A14" i="21" s="1"/>
  <c r="A10" i="23" s="1"/>
  <c r="A13" i="21"/>
  <c r="A9" i="23" s="1"/>
  <c r="A12" i="20"/>
  <c r="A12" i="21" s="1"/>
  <c r="A8" i="23" s="1"/>
  <c r="A10" i="20"/>
  <c r="A10" i="21" s="1"/>
  <c r="A6" i="23" s="1"/>
  <c r="M59" i="27" s="1"/>
  <c r="A50" i="20"/>
  <c r="A41" i="21" s="1"/>
  <c r="A37" i="23" s="1"/>
  <c r="A49" i="20"/>
  <c r="A40" i="21" s="1"/>
  <c r="A36" i="23" s="1"/>
  <c r="M89" i="27" s="1"/>
  <c r="A9" i="20"/>
  <c r="A9" i="21" s="1"/>
  <c r="A5" i="23" s="1"/>
  <c r="A48" i="20"/>
  <c r="A39" i="21" s="1"/>
  <c r="A35" i="23" s="1"/>
  <c r="A47" i="20"/>
  <c r="A38" i="21" s="1"/>
  <c r="A34" i="23" s="1"/>
  <c r="A67" i="20"/>
  <c r="A67" i="21" s="1"/>
  <c r="A54" i="23" s="1"/>
  <c r="A58" i="20"/>
  <c r="A49" i="21" s="1"/>
  <c r="A45" i="23" s="1"/>
  <c r="M98" i="27" s="1"/>
  <c r="A57" i="20"/>
  <c r="A48" i="21" s="1"/>
  <c r="A44" i="23" s="1"/>
  <c r="A59" i="23"/>
  <c r="A58" i="23"/>
  <c r="A70" i="20"/>
  <c r="A70" i="21" s="1"/>
  <c r="A57" i="23" s="1"/>
  <c r="M110" i="27" s="1"/>
  <c r="A69" i="20"/>
  <c r="A69" i="21" s="1"/>
  <c r="A56" i="23" s="1"/>
  <c r="A65" i="20"/>
  <c r="A65" i="21" s="1"/>
  <c r="A52" i="23" s="1"/>
  <c r="A64" i="20"/>
  <c r="A64" i="21" s="1"/>
  <c r="A51" i="23" s="1"/>
  <c r="A63" i="20"/>
  <c r="A63" i="21" s="1"/>
  <c r="A50" i="23" s="1"/>
  <c r="A61" i="20"/>
  <c r="A61" i="21" s="1"/>
  <c r="A48" i="23" s="1"/>
  <c r="A59" i="20"/>
  <c r="A50" i="21" s="1"/>
  <c r="A46" i="23" s="1"/>
  <c r="A56" i="20"/>
  <c r="A47" i="21" s="1"/>
  <c r="A43" i="23" s="1"/>
  <c r="A55" i="20"/>
  <c r="A46" i="21" s="1"/>
  <c r="A42" i="23" s="1"/>
  <c r="A68" i="20"/>
  <c r="A68" i="21" s="1"/>
  <c r="A55" i="23" s="1"/>
  <c r="M108" i="27" s="1"/>
  <c r="A89" i="18"/>
  <c r="F67" i="23"/>
  <c r="F63" i="23"/>
  <c r="F61" i="23"/>
  <c r="F59" i="23"/>
  <c r="A65" i="18"/>
  <c r="A65" i="19" s="1"/>
  <c r="F52" i="23" s="1"/>
  <c r="A64" i="18"/>
  <c r="A64" i="19" s="1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 s="1"/>
  <c r="A57" i="18"/>
  <c r="A48" i="19" s="1"/>
  <c r="F44" i="23" s="1"/>
  <c r="A19" i="18"/>
  <c r="A19" i="19" s="1"/>
  <c r="F15" i="23" s="1"/>
  <c r="A17" i="18"/>
  <c r="A17" i="19" s="1"/>
  <c r="F13" i="23" s="1"/>
  <c r="A16" i="18"/>
  <c r="A16" i="19" s="1"/>
  <c r="F12" i="23" s="1"/>
  <c r="A15" i="18"/>
  <c r="A15" i="19" s="1"/>
  <c r="F11" i="23" s="1"/>
  <c r="A14" i="18"/>
  <c r="A14" i="19" s="1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 s="1"/>
  <c r="A13" i="18"/>
  <c r="A13" i="19" s="1"/>
  <c r="F9" i="23" s="1"/>
  <c r="A12" i="18"/>
  <c r="A12" i="19" s="1"/>
  <c r="F8" i="23" s="1"/>
  <c r="A9" i="18"/>
  <c r="A9" i="19" s="1"/>
  <c r="F5" i="23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A33" i="18"/>
  <c r="A33" i="19" s="1"/>
  <c r="F29" i="23" s="1"/>
  <c r="A32" i="18"/>
  <c r="A32" i="19" s="1"/>
  <c r="F28" i="23" s="1"/>
  <c r="A31" i="18"/>
  <c r="A31" i="19" s="1"/>
  <c r="F27" i="23" s="1"/>
  <c r="A30" i="18"/>
  <c r="A30" i="19" s="1"/>
  <c r="F26" i="23" s="1"/>
  <c r="A29" i="18"/>
  <c r="A29" i="19" s="1"/>
  <c r="F25" i="23" s="1"/>
  <c r="A28" i="18"/>
  <c r="A28" i="19" s="1"/>
  <c r="F24" i="23" s="1"/>
  <c r="A27" i="18"/>
  <c r="A27" i="19" s="1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26" i="18"/>
  <c r="B26" i="19"/>
  <c r="G22" i="23" s="1"/>
  <c r="G63" i="23"/>
  <c r="B59" i="18"/>
  <c r="B50" i="19" s="1"/>
  <c r="G46" i="23" s="1"/>
  <c r="B17" i="18"/>
  <c r="B17" i="19" s="1"/>
  <c r="G13" i="23" s="1"/>
  <c r="B89" i="18"/>
  <c r="G67" i="23"/>
  <c r="G59" i="23"/>
  <c r="B64" i="18"/>
  <c r="B64" i="19" s="1"/>
  <c r="G51" i="23" s="1"/>
  <c r="B55" i="18"/>
  <c r="B46" i="19" s="1"/>
  <c r="G42" i="23" s="1"/>
  <c r="B47" i="18"/>
  <c r="B38" i="19" s="1"/>
  <c r="G34" i="23" s="1"/>
  <c r="B30" i="18"/>
  <c r="B30" i="19" s="1"/>
  <c r="G26" i="23" s="1"/>
  <c r="B22" i="18"/>
  <c r="B22" i="19" s="1"/>
  <c r="G18" i="23" s="1"/>
  <c r="B13" i="18"/>
  <c r="B13" i="19" s="1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2" i="18"/>
  <c r="B43" i="19"/>
  <c r="G39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 s="1"/>
  <c r="B29" i="23" s="1"/>
  <c r="B27" i="20"/>
  <c r="B27" i="21" s="1"/>
  <c r="B23" i="23" s="1"/>
  <c r="A27" i="20"/>
  <c r="A27" i="21" s="1"/>
  <c r="A23" i="23" s="1"/>
  <c r="B26" i="20"/>
  <c r="B26" i="21" s="1"/>
  <c r="B22" i="23" s="1"/>
  <c r="B22" i="20"/>
  <c r="B22" i="21" s="1"/>
  <c r="B18" i="23" s="1"/>
  <c r="B17" i="20"/>
  <c r="B17" i="21" s="1"/>
  <c r="B13" i="23" s="1"/>
  <c r="B13" i="20"/>
  <c r="B13" i="21" s="1"/>
  <c r="B9" i="23" s="1"/>
  <c r="B35" i="20"/>
  <c r="B35" i="21" s="1"/>
  <c r="B31" i="23" s="1"/>
  <c r="B34" i="20"/>
  <c r="B34" i="21" s="1"/>
  <c r="B30" i="23" s="1"/>
  <c r="A8" i="20"/>
  <c r="A8" i="21" s="1"/>
  <c r="A4" i="23" s="1"/>
  <c r="B8" i="20"/>
  <c r="B8" i="21" s="1"/>
  <c r="B4" i="23" s="1"/>
  <c r="A35" i="20"/>
  <c r="A35" i="21" s="1"/>
  <c r="A31" i="23" s="1"/>
  <c r="M84" i="27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6" i="20"/>
  <c r="B16" i="21" s="1"/>
  <c r="B12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2" i="23"/>
  <c r="C28" i="23"/>
  <c r="F28" i="19"/>
  <c r="I24" i="23" s="1"/>
  <c r="D58" i="23"/>
  <c r="C32" i="23"/>
  <c r="C19" i="23"/>
  <c r="M92" i="27" l="1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<sst xmlns="http://schemas.openxmlformats.org/spreadsheetml/2006/main" count="1532" uniqueCount="601">
  <si>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</si>
  <si>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</si>
  <si>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</si>
  <si>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</si>
  <si>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</si>
  <si>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</si>
  <si>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</si>
  <si>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</si>
  <si>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</si>
  <si>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</si>
  <si>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</si>
  <si>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</si>
  <si>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</si>
  <si>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</si>
  <si>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</si>
  <si>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</si>
  <si>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</si>
  <si>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</si>
  <si>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</si>
  <si>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</si>
  <si>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</si>
  <si>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</si>
  <si>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</si>
  <si>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</si>
  <si>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</si>
  <si>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</si>
  <si>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</si>
  <si>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</si>
  <si>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</si>
  <si>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</si>
  <si>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</si>
  <si>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</si>
  <si>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</si>
  <si>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</si>
  <si>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</si>
  <si>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</si>
  <si>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</si>
  <si>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</si>
  <si>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</si>
  <si>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</si>
  <si>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</si>
  <si>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</si>
  <si>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</si>
  <si>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</si>
  <si>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</si>
  <si>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</si>
  <si>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</si>
  <si>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</si>
  <si>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</si>
  <si>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</si>
  <si>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</si>
  <si>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</si>
  <si>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</si>
  <si>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</si>
  <si>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</si>
  <si>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</si>
  <si>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</si>
  <si>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</si>
  <si>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</si>
  <si>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</si>
  <si>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</si>
  <si>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</si>
  <si>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</si>
  <si>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</si>
  <si>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</si>
  <si>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</si>
  <si>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</si>
  <si>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</si>
  <si>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</si>
  <si>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</si>
  <si>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</si>
  <si>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</si>
  <si>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</si>
  <si>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</si>
  <si>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</si>
  <si>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</si>
  <si>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</si>
  <si>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</si>
  <si>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</si>
  <si>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</si>
  <si>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</si>
  <si>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</si>
  <si>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</si>
  <si>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</si>
  <si>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</si>
  <si>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</si>
  <si>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</si>
  <si>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</si>
  <si>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</si>
  <si>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</si>
  <si>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</si>
  <si>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</si>
  <si>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</si>
  <si>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</si>
  <si>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</si>
  <si>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</si>
  <si>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</si>
  <si>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</si>
  <si>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</si>
  <si>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</si>
  <si>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</si>
  <si>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</si>
  <si>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</si>
  <si>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</si>
  <si>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</si>
  <si>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</si>
  <si>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</si>
  <si>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</si>
  <si>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</si>
  <si>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</si>
  <si>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</si>
  <si>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</si>
  <si>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</si>
  <si>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</si>
  <si>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</si>
  <si>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</si>
  <si>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</si>
  <si>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</si>
  <si>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</si>
  <si>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</si>
  <si>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</si>
  <si>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</si>
  <si>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</si>
  <si>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</si>
  <si>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</si>
  <si>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</si>
  <si>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</si>
  <si>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</si>
  <si>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</si>
  <si>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</si>
  <si>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</si>
  <si>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</si>
  <si>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</si>
  <si>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</si>
  <si>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</si>
  <si>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</si>
  <si>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</si>
  <si>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</si>
  <si>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</si>
  <si>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</si>
  <si>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</si>
  <si>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</si>
  <si>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</si>
  <si>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</si>
  <si>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</si>
  <si>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</si>
  <si>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</si>
  <si>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</si>
  <si>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</si>
  <si>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</si>
  <si>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</si>
  <si>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</si>
  <si>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</si>
  <si>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</si>
  <si>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</si>
  <si>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</si>
  <si>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</si>
  <si>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</si>
  <si>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</si>
  <si>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</si>
  <si>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</si>
  <si>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</si>
  <si>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</si>
  <si>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</si>
  <si>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</si>
  <si>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</si>
  <si>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</si>
  <si>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</si>
  <si>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</si>
  <si>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</si>
  <si>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</si>
  <si>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</si>
  <si>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</si>
  <si>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</si>
  <si>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</si>
  <si>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</si>
  <si>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</si>
  <si>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</si>
  <si>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</si>
  <si>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</si>
  <si>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</si>
  <si>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</si>
  <si>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</si>
  <si>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</si>
  <si>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</si>
  <si>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</si>
  <si>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</si>
  <si>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</si>
  <si>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</si>
  <si>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</si>
  <si>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</si>
  <si>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</si>
  <si>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</si>
  <si>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</si>
  <si>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</si>
  <si>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</si>
  <si>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</si>
  <si>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</si>
  <si>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</si>
  <si>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</si>
  <si>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</si>
  <si>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</si>
  <si>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</si>
  <si>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</si>
  <si>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</si>
  <si>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</si>
  <si>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</si>
  <si>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</si>
  <si>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</si>
  <si>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</si>
  <si>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</si>
  <si>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</si>
  <si>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</si>
  <si>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</si>
  <si>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</si>
  <si>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</si>
  <si>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</si>
  <si>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</si>
  <si>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</si>
  <si>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</si>
  <si>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</si>
  <si>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</si>
  <si>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</si>
  <si>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</si>
  <si>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</si>
  <si>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</si>
  <si>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</si>
  <si>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</si>
  <si>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</si>
  <si>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</si>
  <si>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</si>
  <si>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</si>
  <si>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</si>
  <si>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</si>
  <si>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</si>
  <si>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</si>
  <si>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</si>
  <si>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</si>
  <si>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</si>
  <si>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</si>
  <si>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</si>
  <si>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</si>
  <si>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</si>
  <si>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</si>
  <si>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</si>
  <si>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</si>
  <si>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</si>
  <si>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</si>
  <si>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</si>
  <si>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</si>
  <si>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</si>
  <si>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</si>
  <si>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</si>
  <si>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</si>
  <si>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</si>
  <si>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</si>
  <si>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</si>
  <si>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</si>
  <si>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</si>
  <si>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</si>
  <si>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</si>
  <si>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</si>
  <si>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</si>
  <si>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</si>
  <si>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</si>
  <si>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</si>
  <si>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</si>
  <si>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</si>
  <si>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</si>
  <si>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</si>
  <si>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</si>
  <si>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</si>
  <si>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</si>
  <si>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</si>
  <si>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</si>
  <si>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</si>
  <si>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</si>
  <si>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</si>
  <si>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</si>
  <si>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</si>
  <si>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</si>
  <si>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</si>
  <si>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</si>
  <si>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</si>
  <si>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</si>
  <si>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</si>
  <si>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</si>
  <si>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</si>
  <si>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</si>
  <si>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</si>
  <si>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</si>
  <si>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</si>
  <si>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</si>
  <si>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</si>
  <si>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</si>
  <si>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</si>
  <si>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</si>
  <si>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</si>
  <si>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</si>
  <si>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</si>
  <si>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</si>
  <si>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</si>
  <si>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</si>
  <si>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</si>
  <si>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</si>
  <si>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</si>
  <si>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</si>
  <si>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</si>
  <si>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</si>
  <si>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</si>
  <si>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</si>
  <si>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</si>
  <si>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</si>
  <si>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</si>
  <si>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</si>
  <si>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</si>
  <si>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</si>
  <si>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</si>
  <si>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</si>
  <si>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</si>
  <si>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</si>
  <si>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</si>
  <si>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</si>
  <si>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</si>
  <si>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</si>
  <si>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</si>
  <si>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</si>
  <si>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</si>
  <si>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</si>
  <si>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</si>
  <si>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</si>
  <si>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</si>
  <si>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</si>
  <si>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</si>
  <si>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</si>
  <si>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</si>
  <si>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</si>
  <si>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</si>
  <si>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</si>
  <si>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</si>
  <si>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</si>
  <si>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</si>
  <si>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</si>
  <si>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</si>
  <si>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</si>
  <si>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</si>
  <si>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</si>
  <si>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</si>
  <si>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</si>
  <si>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</si>
  <si>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</si>
  <si>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</si>
  <si>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</si>
  <si>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</si>
  <si>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</si>
  <si>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</si>
  <si>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</si>
  <si>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</si>
  <si>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</si>
  <si>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</si>
  <si>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</si>
  <si>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</si>
  <si>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</si>
  <si>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</si>
  <si>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</si>
  <si>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</si>
  <si>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</si>
  <si>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</si>
  <si>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</si>
  <si>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</si>
  <si>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</si>
  <si>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</si>
  <si>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</si>
  <si>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</si>
  <si>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</si>
  <si>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</si>
  <si>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</si>
  <si>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</si>
  <si>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</si>
  <si>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</si>
  <si>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</si>
  <si>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</si>
  <si>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</si>
  <si>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</si>
  <si>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</si>
  <si>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</si>
  <si>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</si>
  <si>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</si>
  <si>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</si>
  <si>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</si>
  <si>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</si>
  <si>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</si>
  <si>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</si>
  <si>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</si>
  <si>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</si>
  <si>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</si>
  <si>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</si>
  <si>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</si>
  <si>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</si>
  <si>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</si>
  <si>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</si>
  <si>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</si>
  <si>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</si>
  <si>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</si>
  <si>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</si>
  <si>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</si>
  <si>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</si>
  <si>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</si>
  <si>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</si>
  <si>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</si>
  <si>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</si>
  <si>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</si>
  <si>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</si>
  <si>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</si>
  <si>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</si>
  <si>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</si>
  <si>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</si>
  <si>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</si>
  <si>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</si>
  <si>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</si>
  <si>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</si>
  <si>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</si>
  <si>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</si>
  <si>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</si>
  <si>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</si>
  <si>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</si>
  <si>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</si>
  <si>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</si>
  <si>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</si>
  <si>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</si>
  <si>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</si>
  <si>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</si>
  <si>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</si>
  <si>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</si>
  <si>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</si>
  <si>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</si>
  <si>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</si>
  <si>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</si>
  <si>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</si>
  <si>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</si>
  <si>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</si>
  <si>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</si>
  <si>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</si>
  <si>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</si>
  <si>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</si>
  <si>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</si>
  <si>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</si>
  <si>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</si>
  <si>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</si>
  <si>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</si>
  <si>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</si>
  <si>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</si>
  <si>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</si>
  <si>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</si>
  <si>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</si>
  <si>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</si>
  <si>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</si>
  <si>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</si>
  <si>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</si>
  <si>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</si>
  <si>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</si>
  <si>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</si>
  <si>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</si>
  <si>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</si>
  <si>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</si>
  <si>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</si>
  <si>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</si>
  <si>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</si>
  <si>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</si>
  <si>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</si>
  <si>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</si>
  <si>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</si>
  <si>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</si>
  <si>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</si>
  <si>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</si>
  <si>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</si>
  <si>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</si>
  <si>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</si>
  <si>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</si>
  <si>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</si>
  <si>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</si>
  <si>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</si>
  <si>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</si>
  <si>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</si>
  <si>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</si>
  <si>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</si>
  <si>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</si>
  <si>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</si>
  <si>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</si>
  <si>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</si>
  <si>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</si>
  <si>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</si>
  <si>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</si>
  <si>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</si>
  <si>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</si>
  <si>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</si>
  <si>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</si>
  <si>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</si>
  <si>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</si>
  <si>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</si>
  <si>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</si>
  <si>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</si>
  <si>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</si>
  <si>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</si>
  <si>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</si>
  <si>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</si>
  <si>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</si>
  <si>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</si>
  <si>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</si>
  <si>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</si>
  <si>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</si>
  <si>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</si>
  <si>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</si>
  <si>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</si>
  <si>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</si>
  <si>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</si>
  <si>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</si>
  <si>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</si>
  <si>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</si>
  <si>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</si>
  <si>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</si>
  <si>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</si>
  <si>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</si>
  <si>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</si>
  <si>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</si>
  <si>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</si>
  <si>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</si>
  <si>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</si>
  <si>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</si>
  <si>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</si>
  <si>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</si>
  <si>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</si>
  <si>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</si>
  <si>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</si>
  <si>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</si>
  <si>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</si>
  <si>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</si>
  <si>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</si>
  <si>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</si>
  <si>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</si>
  <si>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</si>
  <si>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</si>
  <si>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</si>
  <si>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</si>
  <si>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</si>
  <si>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</si>
  <si>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</si>
  <si>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</si>
  <si>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</si>
  <si>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</si>
  <si>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</si>
  <si>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</si>
  <si>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</si>
  <si>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</si>
  <si>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</si>
  <si>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</si>
  <si>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</si>
  <si>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</si>
  <si>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</si>
  <si>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</si>
  <si>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</si>
  <si>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</si>
  <si>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</si>
  <si>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</si>
  <si>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</si>
  <si>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</si>
  <si>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</si>
  <si>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</si>
  <si>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</si>
  <si>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</si>
  <si>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</si>
  <si>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</si>
  <si>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</si>
  <si>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</si>
  <si>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</si>
  <si>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</si>
  <si>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</si>
  <si>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</si>
  <si>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</si>
  <si>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</si>
  <si>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</si>
  <si>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</si>
  <si>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</si>
  <si>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</si>
  <si>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</si>
  <si>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</si>
  <si>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</si>
  <si>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</si>
  <si>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</si>
  <si>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</si>
  <si>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</si>
  <si>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</si>
  <si>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</si>
  <si>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</si>
  <si>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</si>
  <si>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KZ</t>
  </si>
  <si>
    <t>Z1Z</t>
  </si>
  <si>
    <t>Z1T</t>
  </si>
  <si>
    <t>Ktmax</t>
  </si>
  <si>
    <t>Z2T</t>
  </si>
  <si>
    <t>Z2Z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</si>
</sst>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9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3" fillId="0" borderId="0" xfId="40" applyFont="1"/>
    <xf numFmtId="0" fontId="43" fillId="0" borderId="0" xfId="40" applyFont="1"/>
    <xf numFmtId="0" fontId="43" fillId="0" borderId="0" xfId="41" applyFo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10" fillId="0" borderId="0" xfId="41" applyFont="1" applyAlignment="1">
      <alignment horizontal="center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7"/>
  <sheetViews>
    <sheetView topLeftCell="H1" zoomScaleNormal="100" workbookViewId="0">
      <selection activeCell="H19" sqref="H19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36" ht="18.75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7"/>
      <c r="T1" s="97"/>
      <c r="U1" s="97"/>
    </row>
    <row r="2" spans="1:36" x14ac:dyDescent="0.2">
      <c r="A2" s="98" t="s">
        <v>53</v>
      </c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  <c r="O2" s="102" t="s">
        <v>24</v>
      </c>
      <c r="P2" s="103"/>
      <c r="Q2" s="103"/>
      <c r="R2" s="104"/>
      <c r="S2" s="104"/>
      <c r="T2" s="104"/>
      <c r="U2" s="105"/>
    </row>
    <row r="3" spans="1:36" ht="21" customHeight="1" x14ac:dyDescent="0.2">
      <c r="A3" s="106" t="s">
        <v>2</v>
      </c>
      <c r="B3" s="106"/>
      <c r="C3" s="106"/>
      <c r="D3" s="107" t="s">
        <v>3</v>
      </c>
      <c r="E3" s="107"/>
      <c r="F3" s="107"/>
      <c r="G3" s="107"/>
      <c r="H3" s="108" t="s">
        <v>56</v>
      </c>
      <c r="I3" s="108"/>
      <c r="J3" s="108"/>
      <c r="K3" s="108"/>
      <c r="L3" s="108"/>
      <c r="M3" s="108"/>
      <c r="N3" s="108"/>
      <c r="O3" s="108"/>
      <c r="P3" s="108"/>
      <c r="Q3" s="109" t="s">
        <v>267</v>
      </c>
      <c r="R3" s="109"/>
      <c r="S3" s="109"/>
      <c r="T3" s="109"/>
      <c r="U3" s="109"/>
    </row>
    <row r="4" spans="1:36" ht="6.75" customHeight="1" x14ac:dyDescent="0.2">
      <c r="D4" s="39"/>
      <c r="E4" s="39"/>
      <c r="F4" s="39"/>
      <c r="G4" s="39"/>
      <c r="H4" s="39"/>
    </row>
    <row r="5" spans="1:36" ht="21" customHeight="1" x14ac:dyDescent="0.2">
      <c r="A5" s="84" t="s">
        <v>4</v>
      </c>
      <c r="B5" s="87" t="s">
        <v>5</v>
      </c>
      <c r="C5" s="90" t="s">
        <v>6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 t="s">
        <v>7</v>
      </c>
      <c r="U5" s="93" t="s">
        <v>8</v>
      </c>
    </row>
    <row r="6" spans="1:36" ht="21" customHeight="1" x14ac:dyDescent="0.2">
      <c r="A6" s="85"/>
      <c r="B6" s="88"/>
      <c r="C6" s="40"/>
      <c r="D6" s="95" t="s">
        <v>9</v>
      </c>
      <c r="E6" s="95"/>
      <c r="F6" s="95"/>
      <c r="G6" s="95"/>
      <c r="H6" s="95"/>
      <c r="I6" s="95" t="s">
        <v>10</v>
      </c>
      <c r="J6" s="95"/>
      <c r="K6" s="95"/>
      <c r="L6" s="95" t="s">
        <v>11</v>
      </c>
      <c r="M6" s="95"/>
      <c r="N6" s="95"/>
      <c r="O6" s="95" t="s">
        <v>12</v>
      </c>
      <c r="P6" s="95"/>
      <c r="Q6" s="95"/>
      <c r="R6" s="95" t="s">
        <v>13</v>
      </c>
      <c r="S6" s="95"/>
      <c r="T6" s="91"/>
      <c r="U6" s="93"/>
    </row>
    <row r="7" spans="1:36" ht="21" customHeight="1" thickBot="1" x14ac:dyDescent="0.25">
      <c r="A7" s="86"/>
      <c r="B7" s="89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92"/>
      <c r="U7" s="94"/>
      <c r="Y7" s="81" t="s">
        <v>598</v>
      </c>
      <c r="Z7" s="81" t="s">
        <v>595</v>
      </c>
      <c r="AB7" s="81" t="s">
        <v>596</v>
      </c>
      <c r="AC7" s="81" t="s">
        <v>597</v>
      </c>
      <c r="AE7" s="81" t="s">
        <v>599</v>
      </c>
      <c r="AF7" s="81" t="s">
        <v>600</v>
      </c>
    </row>
    <row r="8" spans="1:36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29</v>
      </c>
      <c r="P8" s="47"/>
      <c r="Q8" s="46"/>
      <c r="R8" s="44">
        <v>21</v>
      </c>
      <c r="S8" s="44"/>
      <c r="T8" s="44">
        <f t="shared" ref="T8:T37" si="0">SUM(D8:E8,O8,P8,MAX(R8,S8))</f>
        <v>50</v>
      </c>
      <c r="U8" s="44" t="str">
        <f>IF(T8&gt;89,"A",IF(T8&gt;79,"B",IF(T8&gt;69,"C",IF(T8&gt;59,"D",IF(T8&gt;49,"E","F")))))</f>
        <v>E</v>
      </c>
      <c r="Y8" s="38">
        <v>22</v>
      </c>
      <c r="Z8" s="1">
        <v>7</v>
      </c>
      <c r="AA8" s="1"/>
      <c r="AB8" s="1">
        <v>6</v>
      </c>
      <c r="AC8" s="38">
        <v>5</v>
      </c>
      <c r="AI8" s="38">
        <f>IF(OR(ISBLANK(AG8),AB8&lt;=AF8),0,AB8-AF8)</f>
        <v>0</v>
      </c>
      <c r="AJ8" s="38">
        <f>IF(OR(ISBLANK(AG8),AC8&lt;=AE8),0,AC8-AE8)</f>
        <v>0</v>
      </c>
    </row>
    <row r="9" spans="1:36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26</v>
      </c>
      <c r="P9" s="52"/>
      <c r="Q9" s="51"/>
      <c r="R9" s="49">
        <v>29</v>
      </c>
      <c r="S9" s="49"/>
      <c r="T9" s="44">
        <f t="shared" si="0"/>
        <v>55</v>
      </c>
      <c r="U9" s="44" t="str">
        <f t="shared" ref="U9:U37" si="1">IF(T9&gt;89,"A",IF(T9&gt;79,"B",IF(T9&gt;69,"C",IF(T9&gt;59,"D",IF(T9&gt;49,"E","F")))))</f>
        <v>E</v>
      </c>
      <c r="Y9" s="38">
        <v>19</v>
      </c>
      <c r="Z9" s="1">
        <v>9</v>
      </c>
      <c r="AA9" s="1"/>
      <c r="AB9" s="1">
        <v>14</v>
      </c>
      <c r="AC9" s="38">
        <v>5</v>
      </c>
      <c r="AI9" s="38">
        <f t="shared" ref="AI9:AI65" si="2">IF(OR(ISBLANK(AG9),AB9&lt;=AF9),0,AB9-AF9)</f>
        <v>0</v>
      </c>
      <c r="AJ9" s="38">
        <f t="shared" ref="AJ9:AJ65" si="3">IF(OR(ISBLANK(AG9),AC9&lt;=AE9),0,AC9-AE9)</f>
        <v>0</v>
      </c>
    </row>
    <row r="10" spans="1:36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26</v>
      </c>
      <c r="P10" s="52"/>
      <c r="Q10" s="51"/>
      <c r="R10" s="49">
        <v>7</v>
      </c>
      <c r="S10" s="49">
        <v>30</v>
      </c>
      <c r="T10" s="44">
        <f t="shared" si="0"/>
        <v>56</v>
      </c>
      <c r="U10" s="44" t="str">
        <f t="shared" si="1"/>
        <v>E</v>
      </c>
      <c r="Y10" s="38">
        <v>20</v>
      </c>
      <c r="Z10" s="1">
        <v>6</v>
      </c>
      <c r="AA10" s="1"/>
      <c r="AB10" s="1">
        <v>0</v>
      </c>
      <c r="AC10" s="38">
        <v>7</v>
      </c>
      <c r="AF10" s="38">
        <v>13</v>
      </c>
      <c r="AG10" s="38">
        <f>IF(MAX(AB10,AF10)+Z10&gt;11,10,0)+MAX(AE10,AC10)+MAX(AF10,AB10)</f>
        <v>30</v>
      </c>
      <c r="AI10" s="38">
        <f t="shared" si="2"/>
        <v>0</v>
      </c>
      <c r="AJ10" s="38">
        <f t="shared" si="3"/>
        <v>7</v>
      </c>
    </row>
    <row r="11" spans="1:36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16</v>
      </c>
      <c r="P11" s="52"/>
      <c r="Q11" s="51"/>
      <c r="R11" s="49">
        <v>4</v>
      </c>
      <c r="S11" s="49">
        <v>35</v>
      </c>
      <c r="T11" s="44">
        <f t="shared" si="0"/>
        <v>51</v>
      </c>
      <c r="U11" s="44" t="str">
        <f t="shared" si="1"/>
        <v>E</v>
      </c>
      <c r="Y11" s="38">
        <v>15</v>
      </c>
      <c r="Z11" s="1">
        <v>2</v>
      </c>
      <c r="AA11" s="1"/>
      <c r="AB11" s="1">
        <v>0</v>
      </c>
      <c r="AC11" s="38">
        <v>4</v>
      </c>
      <c r="AE11" s="38">
        <v>7</v>
      </c>
      <c r="AF11" s="38">
        <v>18</v>
      </c>
      <c r="AG11" s="38">
        <f t="shared" ref="AG11:AG56" si="4">IF(MAX(AB11,AF11)+Z11&gt;11,10,0)+MAX(AE11,AC11)+MAX(AF11,AB11)</f>
        <v>35</v>
      </c>
      <c r="AI11" s="38">
        <f t="shared" si="2"/>
        <v>0</v>
      </c>
      <c r="AJ11" s="38">
        <f t="shared" si="3"/>
        <v>0</v>
      </c>
    </row>
    <row r="12" spans="1:36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30</v>
      </c>
      <c r="P12" s="52"/>
      <c r="Q12" s="51"/>
      <c r="R12" s="49"/>
      <c r="S12" s="49">
        <v>34</v>
      </c>
      <c r="T12" s="44">
        <f t="shared" si="0"/>
        <v>64</v>
      </c>
      <c r="U12" s="44" t="str">
        <f t="shared" si="1"/>
        <v>D</v>
      </c>
      <c r="Y12" s="38">
        <v>25</v>
      </c>
      <c r="Z12" s="1">
        <v>5</v>
      </c>
      <c r="AA12" s="1"/>
      <c r="AB12" s="1">
        <v>0</v>
      </c>
      <c r="AC12" s="38">
        <v>0</v>
      </c>
      <c r="AE12" s="38">
        <v>6</v>
      </c>
      <c r="AF12" s="38">
        <v>18</v>
      </c>
      <c r="AG12" s="38">
        <f t="shared" si="4"/>
        <v>34</v>
      </c>
      <c r="AI12" s="38">
        <f t="shared" si="2"/>
        <v>0</v>
      </c>
      <c r="AJ12" s="38">
        <f t="shared" si="3"/>
        <v>0</v>
      </c>
    </row>
    <row r="13" spans="1:36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>
        <v>24</v>
      </c>
      <c r="P13" s="52"/>
      <c r="Q13" s="51"/>
      <c r="R13" s="49">
        <v>36</v>
      </c>
      <c r="S13" s="49"/>
      <c r="T13" s="44">
        <f t="shared" si="0"/>
        <v>60</v>
      </c>
      <c r="U13" s="44" t="str">
        <f t="shared" si="1"/>
        <v>D</v>
      </c>
      <c r="Y13" s="38">
        <v>17</v>
      </c>
      <c r="Z13" s="1">
        <v>7</v>
      </c>
      <c r="AA13" s="1"/>
      <c r="AB13" s="1">
        <v>16</v>
      </c>
      <c r="AC13" s="38">
        <v>10</v>
      </c>
      <c r="AI13" s="38">
        <f t="shared" si="2"/>
        <v>0</v>
      </c>
      <c r="AJ13" s="38">
        <f t="shared" si="3"/>
        <v>0</v>
      </c>
    </row>
    <row r="14" spans="1:36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40</v>
      </c>
      <c r="P14"/>
      <c r="Q14" s="51"/>
      <c r="R14" s="49"/>
      <c r="S14" s="49">
        <v>41</v>
      </c>
      <c r="T14" s="44">
        <f t="shared" si="0"/>
        <v>81</v>
      </c>
      <c r="U14" s="44" t="str">
        <f t="shared" si="1"/>
        <v>B</v>
      </c>
      <c r="Y14" s="38">
        <v>27</v>
      </c>
      <c r="Z14" s="1">
        <v>13</v>
      </c>
      <c r="AA14" s="1"/>
      <c r="AB14" s="1">
        <v>0</v>
      </c>
      <c r="AC14" s="38">
        <v>0</v>
      </c>
      <c r="AE14" s="38">
        <v>4</v>
      </c>
      <c r="AF14" s="38">
        <v>27</v>
      </c>
      <c r="AG14" s="38">
        <f t="shared" si="4"/>
        <v>41</v>
      </c>
      <c r="AI14" s="38">
        <f t="shared" si="2"/>
        <v>0</v>
      </c>
      <c r="AJ14" s="38">
        <f t="shared" si="3"/>
        <v>0</v>
      </c>
    </row>
    <row r="15" spans="1:36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51"/>
      <c r="N15" s="51"/>
      <c r="O15" s="52">
        <v>31</v>
      </c>
      <c r="P15" s="52"/>
      <c r="Q15" s="51"/>
      <c r="R15" s="49">
        <v>13</v>
      </c>
      <c r="S15" s="49">
        <v>19</v>
      </c>
      <c r="T15" s="44">
        <f t="shared" si="0"/>
        <v>50</v>
      </c>
      <c r="U15" s="44" t="str">
        <f t="shared" si="1"/>
        <v>E</v>
      </c>
      <c r="Y15" s="38">
        <v>18</v>
      </c>
      <c r="Z15" s="1">
        <v>13</v>
      </c>
      <c r="AA15" s="1"/>
      <c r="AB15" s="1">
        <v>0</v>
      </c>
      <c r="AC15" s="38">
        <v>3</v>
      </c>
      <c r="AF15" s="82">
        <v>6</v>
      </c>
      <c r="AG15" s="38">
        <f t="shared" si="4"/>
        <v>19</v>
      </c>
      <c r="AI15" s="38">
        <f t="shared" si="2"/>
        <v>0</v>
      </c>
      <c r="AJ15" s="38">
        <f t="shared" si="3"/>
        <v>3</v>
      </c>
    </row>
    <row r="16" spans="1:36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14</v>
      </c>
      <c r="P16" s="52"/>
      <c r="Q16" s="51"/>
      <c r="R16" s="49">
        <v>4</v>
      </c>
      <c r="S16" s="49"/>
      <c r="T16" s="44">
        <f t="shared" si="0"/>
        <v>18</v>
      </c>
      <c r="U16" s="44" t="str">
        <f t="shared" si="1"/>
        <v>F</v>
      </c>
      <c r="Y16" s="38">
        <v>14</v>
      </c>
      <c r="Z16" s="1">
        <v>0</v>
      </c>
      <c r="AA16" s="1"/>
      <c r="AB16" s="1">
        <v>0</v>
      </c>
      <c r="AC16" s="38">
        <v>4</v>
      </c>
      <c r="AI16" s="38">
        <f t="shared" si="2"/>
        <v>0</v>
      </c>
      <c r="AJ16" s="38">
        <f t="shared" si="3"/>
        <v>0</v>
      </c>
    </row>
    <row r="17" spans="1:36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23</v>
      </c>
      <c r="P17" s="52"/>
      <c r="Q17" s="51"/>
      <c r="R17" s="49">
        <v>10</v>
      </c>
      <c r="S17" s="49"/>
      <c r="T17" s="44">
        <f t="shared" si="0"/>
        <v>33</v>
      </c>
      <c r="U17" s="44" t="str">
        <f t="shared" si="1"/>
        <v>F</v>
      </c>
      <c r="Y17" s="38">
        <v>18</v>
      </c>
      <c r="Z17" s="1">
        <v>5</v>
      </c>
      <c r="AA17" s="1"/>
      <c r="AB17" s="1">
        <v>0</v>
      </c>
      <c r="AC17" s="38">
        <v>10</v>
      </c>
      <c r="AI17" s="38">
        <f t="shared" si="2"/>
        <v>0</v>
      </c>
      <c r="AJ17" s="38">
        <f t="shared" si="3"/>
        <v>0</v>
      </c>
    </row>
    <row r="18" spans="1:36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19</v>
      </c>
      <c r="P18" s="52"/>
      <c r="Q18" s="51"/>
      <c r="R18" s="49">
        <v>0</v>
      </c>
      <c r="S18" s="49">
        <v>6</v>
      </c>
      <c r="T18" s="44">
        <f t="shared" si="0"/>
        <v>25</v>
      </c>
      <c r="U18" s="44" t="str">
        <f t="shared" si="1"/>
        <v>F</v>
      </c>
      <c r="Y18" s="38">
        <v>15</v>
      </c>
      <c r="Z18" s="1">
        <v>4</v>
      </c>
      <c r="AA18" s="1"/>
      <c r="AB18" s="1">
        <v>0</v>
      </c>
      <c r="AC18" s="38">
        <v>0</v>
      </c>
      <c r="AE18" s="38">
        <v>2</v>
      </c>
      <c r="AF18" s="38">
        <v>4</v>
      </c>
      <c r="AG18" s="38">
        <f t="shared" si="4"/>
        <v>6</v>
      </c>
      <c r="AI18" s="38">
        <f t="shared" si="2"/>
        <v>0</v>
      </c>
      <c r="AJ18" s="38">
        <f t="shared" si="3"/>
        <v>0</v>
      </c>
    </row>
    <row r="19" spans="1:36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32</v>
      </c>
      <c r="P19" s="52"/>
      <c r="Q19" s="51"/>
      <c r="R19" s="49">
        <v>23</v>
      </c>
      <c r="S19" s="49"/>
      <c r="T19" s="44">
        <f t="shared" si="0"/>
        <v>55</v>
      </c>
      <c r="U19" s="44" t="str">
        <f t="shared" si="1"/>
        <v>E</v>
      </c>
      <c r="Y19" s="38">
        <v>25</v>
      </c>
      <c r="Z19" s="1">
        <v>7</v>
      </c>
      <c r="AA19" s="1"/>
      <c r="AB19" s="1">
        <v>6</v>
      </c>
      <c r="AC19" s="38">
        <v>7</v>
      </c>
      <c r="AI19" s="38">
        <f t="shared" si="2"/>
        <v>0</v>
      </c>
      <c r="AJ19" s="38">
        <f t="shared" si="3"/>
        <v>0</v>
      </c>
    </row>
    <row r="20" spans="1:36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27</v>
      </c>
      <c r="P20" s="52"/>
      <c r="Q20" s="51"/>
      <c r="R20" s="49">
        <v>10</v>
      </c>
      <c r="S20" s="49">
        <v>25</v>
      </c>
      <c r="T20" s="44">
        <f t="shared" si="0"/>
        <v>52</v>
      </c>
      <c r="U20" s="44" t="str">
        <f t="shared" si="1"/>
        <v>E</v>
      </c>
      <c r="Y20" s="38">
        <v>16</v>
      </c>
      <c r="Z20" s="1">
        <v>11</v>
      </c>
      <c r="AA20" s="1"/>
      <c r="AB20" s="1">
        <v>0</v>
      </c>
      <c r="AC20" s="38">
        <v>10</v>
      </c>
      <c r="AF20" s="38">
        <v>5</v>
      </c>
      <c r="AG20" s="38">
        <f t="shared" si="4"/>
        <v>25</v>
      </c>
      <c r="AI20" s="38">
        <f t="shared" si="2"/>
        <v>0</v>
      </c>
      <c r="AJ20" s="38">
        <f t="shared" si="3"/>
        <v>10</v>
      </c>
    </row>
    <row r="21" spans="1:36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>
        <v>29</v>
      </c>
      <c r="P21" s="52"/>
      <c r="Q21" s="51"/>
      <c r="R21" s="49">
        <v>25</v>
      </c>
      <c r="S21" s="49"/>
      <c r="T21" s="44">
        <f t="shared" si="0"/>
        <v>54</v>
      </c>
      <c r="U21" s="44" t="str">
        <f t="shared" si="1"/>
        <v>E</v>
      </c>
      <c r="Y21" s="38">
        <v>18</v>
      </c>
      <c r="Z21" s="1">
        <v>11</v>
      </c>
      <c r="AA21" s="1"/>
      <c r="AB21" s="1">
        <v>10</v>
      </c>
      <c r="AC21" s="38">
        <v>5</v>
      </c>
      <c r="AI21" s="38">
        <f t="shared" si="2"/>
        <v>0</v>
      </c>
      <c r="AJ21" s="38">
        <f t="shared" si="3"/>
        <v>0</v>
      </c>
    </row>
    <row r="22" spans="1:36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33</v>
      </c>
      <c r="P22" s="52"/>
      <c r="Q22" s="51"/>
      <c r="R22" s="49">
        <v>37</v>
      </c>
      <c r="S22" s="49"/>
      <c r="T22" s="44">
        <f t="shared" si="0"/>
        <v>70</v>
      </c>
      <c r="U22" s="44" t="str">
        <f t="shared" si="1"/>
        <v>C</v>
      </c>
      <c r="Y22" s="38">
        <v>21</v>
      </c>
      <c r="Z22" s="1">
        <v>14</v>
      </c>
      <c r="AA22" s="1"/>
      <c r="AB22" s="1">
        <v>20</v>
      </c>
      <c r="AC22" s="38">
        <v>7</v>
      </c>
      <c r="AI22" s="38">
        <f t="shared" si="2"/>
        <v>0</v>
      </c>
      <c r="AJ22" s="38">
        <f t="shared" si="3"/>
        <v>0</v>
      </c>
    </row>
    <row r="23" spans="1:36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  <c r="Y23" s="38">
        <v>16</v>
      </c>
      <c r="Z23" s="1">
        <v>1</v>
      </c>
      <c r="AA23" s="1"/>
      <c r="AB23" s="1">
        <v>0</v>
      </c>
      <c r="AC23" s="38">
        <v>0</v>
      </c>
      <c r="AI23" s="38">
        <f t="shared" si="2"/>
        <v>0</v>
      </c>
      <c r="AJ23" s="38">
        <f t="shared" si="3"/>
        <v>0</v>
      </c>
    </row>
    <row r="24" spans="1:36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37</v>
      </c>
      <c r="P24" s="52"/>
      <c r="Q24" s="51"/>
      <c r="R24" s="49">
        <v>55</v>
      </c>
      <c r="S24" s="49"/>
      <c r="T24" s="44">
        <f t="shared" si="0"/>
        <v>92</v>
      </c>
      <c r="U24" s="44" t="str">
        <f t="shared" si="1"/>
        <v>A</v>
      </c>
      <c r="Y24" s="38">
        <v>24</v>
      </c>
      <c r="Z24" s="1">
        <v>13</v>
      </c>
      <c r="AA24" s="1"/>
      <c r="AB24" s="1">
        <v>35</v>
      </c>
      <c r="AC24" s="38">
        <v>10</v>
      </c>
      <c r="AI24" s="38">
        <f t="shared" si="2"/>
        <v>0</v>
      </c>
      <c r="AJ24" s="38">
        <f t="shared" si="3"/>
        <v>0</v>
      </c>
    </row>
    <row r="25" spans="1:36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24</v>
      </c>
      <c r="P25" s="52"/>
      <c r="Q25" s="51"/>
      <c r="R25" s="49">
        <v>5</v>
      </c>
      <c r="S25" s="49">
        <v>28</v>
      </c>
      <c r="T25" s="44">
        <f t="shared" si="0"/>
        <v>52</v>
      </c>
      <c r="U25" s="44" t="str">
        <f t="shared" si="1"/>
        <v>E</v>
      </c>
      <c r="Y25" s="38">
        <v>20</v>
      </c>
      <c r="Z25" s="1">
        <v>4</v>
      </c>
      <c r="AA25" s="1"/>
      <c r="AB25" s="1">
        <v>0</v>
      </c>
      <c r="AC25" s="38">
        <v>5</v>
      </c>
      <c r="AF25" s="82">
        <v>13</v>
      </c>
      <c r="AG25" s="38">
        <f t="shared" si="4"/>
        <v>28</v>
      </c>
      <c r="AI25" s="38">
        <f t="shared" si="2"/>
        <v>0</v>
      </c>
      <c r="AJ25" s="38">
        <f t="shared" si="3"/>
        <v>5</v>
      </c>
    </row>
    <row r="26" spans="1:36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36</v>
      </c>
      <c r="P26"/>
      <c r="Q26" s="51"/>
      <c r="R26" s="49">
        <v>38</v>
      </c>
      <c r="S26" s="49"/>
      <c r="T26" s="44">
        <f t="shared" si="0"/>
        <v>74</v>
      </c>
      <c r="U26" s="44" t="str">
        <f t="shared" si="1"/>
        <v>C</v>
      </c>
      <c r="Y26" s="38">
        <v>23</v>
      </c>
      <c r="Z26" s="1">
        <v>13</v>
      </c>
      <c r="AA26" s="1"/>
      <c r="AB26" s="1">
        <v>25</v>
      </c>
      <c r="AC26" s="38">
        <v>3</v>
      </c>
      <c r="AI26" s="38">
        <f t="shared" si="2"/>
        <v>0</v>
      </c>
      <c r="AJ26" s="38">
        <f t="shared" si="3"/>
        <v>0</v>
      </c>
    </row>
    <row r="27" spans="1:36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>
        <v>22</v>
      </c>
      <c r="P27" s="52"/>
      <c r="Q27" s="51"/>
      <c r="R27" s="49">
        <v>9</v>
      </c>
      <c r="S27" s="49">
        <v>12</v>
      </c>
      <c r="T27" s="44">
        <f t="shared" si="0"/>
        <v>34</v>
      </c>
      <c r="U27" s="44" t="str">
        <f t="shared" si="1"/>
        <v>F</v>
      </c>
      <c r="Y27" s="38">
        <v>18</v>
      </c>
      <c r="Z27" s="1">
        <v>4</v>
      </c>
      <c r="AA27" s="1"/>
      <c r="AB27" s="1">
        <v>3</v>
      </c>
      <c r="AC27" s="38">
        <v>6</v>
      </c>
      <c r="AE27" s="38">
        <v>8</v>
      </c>
      <c r="AF27" s="38">
        <v>4</v>
      </c>
      <c r="AG27" s="38">
        <f t="shared" si="4"/>
        <v>12</v>
      </c>
      <c r="AI27" s="38">
        <f t="shared" si="2"/>
        <v>0</v>
      </c>
      <c r="AJ27" s="38">
        <f t="shared" si="3"/>
        <v>0</v>
      </c>
    </row>
    <row r="28" spans="1:36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30</v>
      </c>
      <c r="P28" s="52"/>
      <c r="Q28" s="51"/>
      <c r="R28" s="49">
        <v>22</v>
      </c>
      <c r="S28" s="49"/>
      <c r="T28" s="44">
        <f t="shared" si="0"/>
        <v>52</v>
      </c>
      <c r="U28" s="44" t="str">
        <f t="shared" si="1"/>
        <v>E</v>
      </c>
      <c r="Y28" s="38">
        <v>20</v>
      </c>
      <c r="Z28" s="1">
        <v>10</v>
      </c>
      <c r="AA28" s="1"/>
      <c r="AB28" s="1">
        <v>5</v>
      </c>
      <c r="AC28" s="38">
        <v>7</v>
      </c>
      <c r="AI28" s="38">
        <f t="shared" si="2"/>
        <v>0</v>
      </c>
      <c r="AJ28" s="38">
        <f t="shared" si="3"/>
        <v>0</v>
      </c>
    </row>
    <row r="29" spans="1:36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33</v>
      </c>
      <c r="P29" s="52"/>
      <c r="Q29" s="51"/>
      <c r="R29" s="49">
        <v>47</v>
      </c>
      <c r="S29" s="49"/>
      <c r="T29" s="44">
        <f t="shared" si="0"/>
        <v>80</v>
      </c>
      <c r="U29" s="44" t="str">
        <f t="shared" si="1"/>
        <v>B</v>
      </c>
      <c r="Y29" s="38">
        <v>21</v>
      </c>
      <c r="Z29" s="1">
        <v>12</v>
      </c>
      <c r="AA29" s="1"/>
      <c r="AB29" s="1">
        <v>27</v>
      </c>
      <c r="AC29" s="38">
        <v>10</v>
      </c>
      <c r="AI29" s="38">
        <f t="shared" si="2"/>
        <v>0</v>
      </c>
      <c r="AJ29" s="38">
        <f t="shared" si="3"/>
        <v>0</v>
      </c>
    </row>
    <row r="30" spans="1:36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14</v>
      </c>
      <c r="P30" s="52"/>
      <c r="Q30" s="51"/>
      <c r="R30" s="49"/>
      <c r="S30" s="49"/>
      <c r="T30" s="44">
        <f t="shared" si="0"/>
        <v>14</v>
      </c>
      <c r="U30" s="44" t="str">
        <f t="shared" si="1"/>
        <v>F</v>
      </c>
      <c r="Y30" s="38">
        <v>12</v>
      </c>
      <c r="Z30" s="1">
        <v>3</v>
      </c>
      <c r="AA30" s="1"/>
      <c r="AB30" s="1">
        <v>0</v>
      </c>
      <c r="AC30" s="38">
        <v>0</v>
      </c>
      <c r="AI30" s="38">
        <f t="shared" si="2"/>
        <v>0</v>
      </c>
      <c r="AJ30" s="38">
        <f t="shared" si="3"/>
        <v>0</v>
      </c>
    </row>
    <row r="31" spans="1:36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32</v>
      </c>
      <c r="P31" s="52"/>
      <c r="Q31" s="51"/>
      <c r="R31" s="49">
        <v>33</v>
      </c>
      <c r="S31" s="49"/>
      <c r="T31" s="44">
        <f t="shared" si="0"/>
        <v>65</v>
      </c>
      <c r="U31" s="44" t="str">
        <f t="shared" si="1"/>
        <v>D</v>
      </c>
      <c r="Y31" s="38">
        <v>22</v>
      </c>
      <c r="Z31" s="1">
        <v>13</v>
      </c>
      <c r="AA31" s="1"/>
      <c r="AB31" s="1">
        <v>15</v>
      </c>
      <c r="AC31" s="38">
        <v>8</v>
      </c>
      <c r="AI31" s="38">
        <f t="shared" si="2"/>
        <v>0</v>
      </c>
      <c r="AJ31" s="38">
        <f t="shared" si="3"/>
        <v>0</v>
      </c>
    </row>
    <row r="32" spans="1:36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29</v>
      </c>
      <c r="P32" s="52"/>
      <c r="Q32" s="51"/>
      <c r="R32" s="49">
        <v>24</v>
      </c>
      <c r="S32" s="49"/>
      <c r="T32" s="44">
        <f t="shared" si="0"/>
        <v>53</v>
      </c>
      <c r="U32" s="44" t="str">
        <f t="shared" si="1"/>
        <v>E</v>
      </c>
      <c r="Y32" s="38">
        <v>17</v>
      </c>
      <c r="Z32" s="1">
        <v>13</v>
      </c>
      <c r="AA32" s="1"/>
      <c r="AB32" s="1">
        <v>14</v>
      </c>
      <c r="AC32" s="38">
        <v>0</v>
      </c>
      <c r="AI32" s="38">
        <f t="shared" si="2"/>
        <v>0</v>
      </c>
      <c r="AJ32" s="38">
        <f t="shared" si="3"/>
        <v>0</v>
      </c>
    </row>
    <row r="33" spans="1:36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24</v>
      </c>
      <c r="P33" s="52"/>
      <c r="Q33" s="51"/>
      <c r="R33" s="49">
        <v>5</v>
      </c>
      <c r="S33" s="53">
        <v>12</v>
      </c>
      <c r="T33" s="44">
        <f t="shared" si="0"/>
        <v>36</v>
      </c>
      <c r="U33" s="44" t="str">
        <f t="shared" si="1"/>
        <v>F</v>
      </c>
      <c r="Y33" s="38">
        <v>21</v>
      </c>
      <c r="Z33" s="1">
        <v>3</v>
      </c>
      <c r="AA33" s="1"/>
      <c r="AB33" s="1">
        <v>0</v>
      </c>
      <c r="AC33" s="38">
        <v>5</v>
      </c>
      <c r="AE33" s="38">
        <v>7</v>
      </c>
      <c r="AF33" s="38">
        <v>5</v>
      </c>
      <c r="AG33" s="38">
        <f t="shared" si="4"/>
        <v>12</v>
      </c>
      <c r="AI33" s="38">
        <f t="shared" si="2"/>
        <v>0</v>
      </c>
      <c r="AJ33" s="38">
        <f t="shared" si="3"/>
        <v>0</v>
      </c>
    </row>
    <row r="34" spans="1:36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21</v>
      </c>
      <c r="P34" s="52"/>
      <c r="Q34" s="51"/>
      <c r="R34" s="49">
        <v>29</v>
      </c>
      <c r="S34" s="53"/>
      <c r="T34" s="44">
        <f t="shared" si="0"/>
        <v>50</v>
      </c>
      <c r="U34" s="44" t="str">
        <f t="shared" si="1"/>
        <v>E</v>
      </c>
      <c r="Y34" s="38">
        <v>15</v>
      </c>
      <c r="Z34" s="1">
        <v>6</v>
      </c>
      <c r="AA34" s="1"/>
      <c r="AB34" s="1">
        <v>13</v>
      </c>
      <c r="AC34" s="38">
        <v>6</v>
      </c>
      <c r="AI34" s="38">
        <f t="shared" si="2"/>
        <v>0</v>
      </c>
      <c r="AJ34" s="38">
        <f t="shared" si="3"/>
        <v>0</v>
      </c>
    </row>
    <row r="35" spans="1:36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26</v>
      </c>
      <c r="P35" s="52"/>
      <c r="Q35" s="51"/>
      <c r="R35" s="49">
        <v>24</v>
      </c>
      <c r="S35" s="53"/>
      <c r="T35" s="44">
        <f t="shared" si="0"/>
        <v>50</v>
      </c>
      <c r="U35" s="44" t="str">
        <f t="shared" si="1"/>
        <v>E</v>
      </c>
      <c r="Y35" s="38">
        <v>13</v>
      </c>
      <c r="Z35" s="1">
        <v>15</v>
      </c>
      <c r="AA35" s="1"/>
      <c r="AB35" s="1">
        <v>10</v>
      </c>
      <c r="AC35" s="38">
        <v>4</v>
      </c>
      <c r="AI35" s="38">
        <f t="shared" si="2"/>
        <v>0</v>
      </c>
      <c r="AJ35" s="38">
        <f t="shared" si="3"/>
        <v>0</v>
      </c>
    </row>
    <row r="36" spans="1:36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  <c r="Y36" s="38">
        <v>5</v>
      </c>
      <c r="Z36" s="1">
        <v>0</v>
      </c>
      <c r="AA36" s="1"/>
      <c r="AB36" s="1">
        <v>0</v>
      </c>
      <c r="AC36" s="38">
        <v>0</v>
      </c>
      <c r="AI36" s="38">
        <f t="shared" si="2"/>
        <v>0</v>
      </c>
      <c r="AJ36" s="38">
        <f t="shared" si="3"/>
        <v>0</v>
      </c>
    </row>
    <row r="37" spans="1:36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  <c r="Y37" s="38">
        <v>0</v>
      </c>
      <c r="Z37" s="1">
        <v>0</v>
      </c>
      <c r="AA37" s="1"/>
      <c r="AB37" s="1">
        <v>0</v>
      </c>
      <c r="AC37" s="38">
        <v>0</v>
      </c>
      <c r="AI37" s="38">
        <f t="shared" si="2"/>
        <v>0</v>
      </c>
      <c r="AJ37" s="38">
        <f t="shared" si="3"/>
        <v>0</v>
      </c>
    </row>
    <row r="38" spans="1:36" x14ac:dyDescent="0.2">
      <c r="D38" s="39"/>
      <c r="E38" s="39"/>
      <c r="F38" s="39"/>
      <c r="G38" s="39"/>
      <c r="H38" s="39"/>
      <c r="Z38" s="1"/>
      <c r="AA38" s="1"/>
      <c r="AB38" s="1"/>
      <c r="AI38" s="38">
        <f t="shared" si="2"/>
        <v>0</v>
      </c>
      <c r="AJ38" s="38">
        <f t="shared" si="3"/>
        <v>0</v>
      </c>
    </row>
    <row r="39" spans="1:36" ht="15.75" x14ac:dyDescent="0.25">
      <c r="D39" s="39"/>
      <c r="E39" s="39"/>
      <c r="F39" s="39"/>
      <c r="G39" s="39"/>
      <c r="H39" s="39"/>
      <c r="P39" s="56" t="s">
        <v>22</v>
      </c>
      <c r="Z39" s="1"/>
      <c r="AA39" s="1"/>
      <c r="AB39" s="1"/>
      <c r="AI39" s="38">
        <f t="shared" si="2"/>
        <v>0</v>
      </c>
      <c r="AJ39" s="38">
        <f t="shared" si="3"/>
        <v>0</v>
      </c>
    </row>
    <row r="40" spans="1:36" ht="18.75" x14ac:dyDescent="0.2">
      <c r="A40" s="96" t="s">
        <v>0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7"/>
      <c r="T40" s="97"/>
      <c r="U40" s="97"/>
      <c r="Z40" s="1"/>
      <c r="AA40" s="1"/>
      <c r="AB40" s="1"/>
      <c r="AI40" s="38">
        <f t="shared" si="2"/>
        <v>0</v>
      </c>
      <c r="AJ40" s="38">
        <f t="shared" si="3"/>
        <v>0</v>
      </c>
    </row>
    <row r="41" spans="1:36" x14ac:dyDescent="0.2">
      <c r="A41" s="98" t="s">
        <v>53</v>
      </c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102" t="s">
        <v>24</v>
      </c>
      <c r="P41" s="103"/>
      <c r="Q41" s="103"/>
      <c r="R41" s="104"/>
      <c r="S41" s="104"/>
      <c r="T41" s="104"/>
      <c r="U41" s="105"/>
      <c r="Z41" s="1"/>
      <c r="AA41" s="1"/>
      <c r="AB41" s="1"/>
      <c r="AI41" s="38">
        <f t="shared" si="2"/>
        <v>0</v>
      </c>
      <c r="AJ41" s="38">
        <f t="shared" si="3"/>
        <v>0</v>
      </c>
    </row>
    <row r="42" spans="1:36" ht="21" customHeight="1" x14ac:dyDescent="0.2">
      <c r="A42" s="106" t="s">
        <v>2</v>
      </c>
      <c r="B42" s="106"/>
      <c r="C42" s="106"/>
      <c r="D42" s="107" t="s">
        <v>3</v>
      </c>
      <c r="E42" s="107"/>
      <c r="F42" s="107"/>
      <c r="G42" s="107"/>
      <c r="H42" s="108" t="s">
        <v>56</v>
      </c>
      <c r="I42" s="108"/>
      <c r="J42" s="108"/>
      <c r="K42" s="108"/>
      <c r="L42" s="108"/>
      <c r="M42" s="108"/>
      <c r="N42" s="108"/>
      <c r="O42" s="108"/>
      <c r="P42" s="108"/>
      <c r="Q42" s="109" t="s">
        <v>179</v>
      </c>
      <c r="R42" s="109"/>
      <c r="S42" s="109"/>
      <c r="T42" s="109"/>
      <c r="U42" s="109"/>
      <c r="Z42" s="1"/>
      <c r="AA42" s="1"/>
      <c r="AB42" s="1"/>
      <c r="AI42" s="38">
        <f t="shared" si="2"/>
        <v>0</v>
      </c>
      <c r="AJ42" s="38">
        <f t="shared" si="3"/>
        <v>0</v>
      </c>
    </row>
    <row r="43" spans="1:36" ht="6.75" customHeight="1" x14ac:dyDescent="0.2">
      <c r="D43" s="39"/>
      <c r="E43" s="39"/>
      <c r="F43" s="39"/>
      <c r="G43" s="39"/>
      <c r="H43" s="39"/>
      <c r="Z43" s="1"/>
      <c r="AA43" s="1"/>
      <c r="AB43" s="1"/>
      <c r="AI43" s="38">
        <f t="shared" si="2"/>
        <v>0</v>
      </c>
      <c r="AJ43" s="38">
        <f t="shared" si="3"/>
        <v>0</v>
      </c>
    </row>
    <row r="44" spans="1:36" ht="21" customHeight="1" x14ac:dyDescent="0.2">
      <c r="A44" s="84" t="s">
        <v>4</v>
      </c>
      <c r="B44" s="87" t="s">
        <v>5</v>
      </c>
      <c r="C44" s="90" t="s">
        <v>6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1" t="s">
        <v>7</v>
      </c>
      <c r="U44" s="93" t="s">
        <v>8</v>
      </c>
      <c r="Z44" s="1"/>
      <c r="AA44" s="1"/>
      <c r="AB44" s="1"/>
      <c r="AI44" s="38">
        <f t="shared" si="2"/>
        <v>0</v>
      </c>
      <c r="AJ44" s="38">
        <f t="shared" si="3"/>
        <v>0</v>
      </c>
    </row>
    <row r="45" spans="1:36" ht="21" customHeight="1" x14ac:dyDescent="0.2">
      <c r="A45" s="85"/>
      <c r="B45" s="88"/>
      <c r="C45" s="40"/>
      <c r="D45" s="95" t="s">
        <v>9</v>
      </c>
      <c r="E45" s="95"/>
      <c r="F45" s="95"/>
      <c r="G45" s="95"/>
      <c r="H45" s="95"/>
      <c r="I45" s="95" t="s">
        <v>10</v>
      </c>
      <c r="J45" s="95"/>
      <c r="K45" s="95"/>
      <c r="L45" s="95" t="s">
        <v>11</v>
      </c>
      <c r="M45" s="95"/>
      <c r="N45" s="95"/>
      <c r="O45" s="95" t="s">
        <v>12</v>
      </c>
      <c r="P45" s="95"/>
      <c r="Q45" s="95"/>
      <c r="R45" s="95" t="s">
        <v>13</v>
      </c>
      <c r="S45" s="95"/>
      <c r="T45" s="91"/>
      <c r="U45" s="93"/>
      <c r="Z45" s="1"/>
      <c r="AA45" s="1"/>
      <c r="AB45" s="1"/>
      <c r="AI45" s="38">
        <f t="shared" si="2"/>
        <v>0</v>
      </c>
      <c r="AJ45" s="38">
        <f t="shared" si="3"/>
        <v>0</v>
      </c>
    </row>
    <row r="46" spans="1:36" ht="21" customHeight="1" thickBot="1" x14ac:dyDescent="0.25">
      <c r="A46" s="86"/>
      <c r="B46" s="89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92"/>
      <c r="U46" s="94"/>
      <c r="Z46" s="1"/>
      <c r="AA46" s="1"/>
      <c r="AB46" s="1"/>
      <c r="AI46" s="38">
        <f t="shared" si="2"/>
        <v>0</v>
      </c>
      <c r="AJ46" s="38">
        <f t="shared" si="3"/>
        <v>0</v>
      </c>
    </row>
    <row r="47" spans="1:36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17</v>
      </c>
      <c r="P47" s="47"/>
      <c r="Q47" s="46"/>
      <c r="R47" s="44">
        <v>43</v>
      </c>
      <c r="S47" s="44"/>
      <c r="T47" s="44">
        <f>SUM(D47:E47,O47,P47,MAX(R47,S47))</f>
        <v>60</v>
      </c>
      <c r="U47" s="44" t="str">
        <f t="shared" ref="U47:U71" si="5">IF(T47&gt;89,"A",IF(T47&gt;79,"B",IF(T47&gt;69,"C",IF(T47&gt;59,"D",IF(T47&gt;49,"E","F")))))</f>
        <v>D</v>
      </c>
      <c r="Y47" s="38">
        <v>11</v>
      </c>
      <c r="Z47" s="1">
        <v>6</v>
      </c>
      <c r="AA47" s="1"/>
      <c r="AB47" s="1">
        <v>24</v>
      </c>
      <c r="AC47" s="38">
        <v>9</v>
      </c>
      <c r="AI47" s="38">
        <f t="shared" si="2"/>
        <v>0</v>
      </c>
      <c r="AJ47" s="38">
        <f t="shared" si="3"/>
        <v>0</v>
      </c>
    </row>
    <row r="48" spans="1:36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6">SUM(D48:E48,O48,P48,MAX(R48,S48))</f>
        <v>0</v>
      </c>
      <c r="U48" s="44" t="str">
        <f t="shared" si="5"/>
        <v>F</v>
      </c>
      <c r="Y48" s="38">
        <v>0</v>
      </c>
      <c r="Z48" s="1">
        <v>0</v>
      </c>
      <c r="AA48" s="1"/>
      <c r="AB48" s="1">
        <v>0</v>
      </c>
      <c r="AC48" s="38">
        <v>0</v>
      </c>
      <c r="AI48" s="38">
        <f t="shared" si="2"/>
        <v>0</v>
      </c>
      <c r="AJ48" s="38">
        <f t="shared" si="3"/>
        <v>0</v>
      </c>
    </row>
    <row r="49" spans="1:36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19</v>
      </c>
      <c r="P49" s="52"/>
      <c r="Q49" s="51"/>
      <c r="R49" s="49">
        <v>3</v>
      </c>
      <c r="S49" s="49">
        <v>33</v>
      </c>
      <c r="T49" s="44">
        <f t="shared" si="6"/>
        <v>52</v>
      </c>
      <c r="U49" s="44" t="str">
        <f t="shared" si="5"/>
        <v>E</v>
      </c>
      <c r="Y49" s="38">
        <v>14</v>
      </c>
      <c r="Z49" s="1">
        <v>8</v>
      </c>
      <c r="AA49" s="1"/>
      <c r="AB49" s="1">
        <v>0</v>
      </c>
      <c r="AC49" s="38">
        <v>3</v>
      </c>
      <c r="AE49" s="38">
        <v>5</v>
      </c>
      <c r="AF49" s="38">
        <v>18</v>
      </c>
      <c r="AG49" s="38">
        <f t="shared" si="4"/>
        <v>33</v>
      </c>
      <c r="AI49" s="38">
        <f t="shared" si="2"/>
        <v>0</v>
      </c>
      <c r="AJ49" s="38">
        <f t="shared" si="3"/>
        <v>0</v>
      </c>
    </row>
    <row r="50" spans="1:36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13</v>
      </c>
      <c r="P50" s="52"/>
      <c r="Q50" s="51"/>
      <c r="R50" s="49">
        <v>3</v>
      </c>
      <c r="S50" s="49">
        <v>7</v>
      </c>
      <c r="T50" s="44">
        <f t="shared" si="6"/>
        <v>20</v>
      </c>
      <c r="U50" s="44" t="str">
        <f t="shared" si="5"/>
        <v>F</v>
      </c>
      <c r="Y50" s="38">
        <v>12</v>
      </c>
      <c r="Z50" s="1">
        <v>3</v>
      </c>
      <c r="AA50" s="1"/>
      <c r="AB50" s="1">
        <v>0</v>
      </c>
      <c r="AC50" s="38">
        <v>3</v>
      </c>
      <c r="AE50" s="38">
        <v>4</v>
      </c>
      <c r="AF50" s="38">
        <v>3</v>
      </c>
      <c r="AG50" s="38">
        <f t="shared" si="4"/>
        <v>7</v>
      </c>
      <c r="AI50" s="38">
        <f t="shared" si="2"/>
        <v>0</v>
      </c>
      <c r="AJ50" s="38">
        <f t="shared" si="3"/>
        <v>0</v>
      </c>
    </row>
    <row r="51" spans="1:36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6"/>
        <v>0</v>
      </c>
      <c r="U51" s="44" t="str">
        <f t="shared" si="5"/>
        <v>F</v>
      </c>
      <c r="Y51" s="38">
        <v>0</v>
      </c>
      <c r="Z51" s="1">
        <v>0</v>
      </c>
      <c r="AA51" s="1"/>
      <c r="AB51" s="1">
        <v>0</v>
      </c>
      <c r="AC51" s="38">
        <v>0</v>
      </c>
      <c r="AI51" s="38">
        <f t="shared" si="2"/>
        <v>0</v>
      </c>
      <c r="AJ51" s="38">
        <f t="shared" si="3"/>
        <v>0</v>
      </c>
    </row>
    <row r="52" spans="1:36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12</v>
      </c>
      <c r="P52" s="52"/>
      <c r="Q52" s="51"/>
      <c r="R52" s="49"/>
      <c r="S52" s="49">
        <v>29</v>
      </c>
      <c r="T52" s="44">
        <f t="shared" si="6"/>
        <v>41</v>
      </c>
      <c r="U52" s="44" t="str">
        <f t="shared" si="5"/>
        <v>F</v>
      </c>
      <c r="Y52" s="38">
        <v>12</v>
      </c>
      <c r="Z52" s="1">
        <v>0</v>
      </c>
      <c r="AA52" s="1"/>
      <c r="AB52" s="1">
        <v>0</v>
      </c>
      <c r="AC52" s="38">
        <v>0</v>
      </c>
      <c r="AE52" s="38">
        <v>3</v>
      </c>
      <c r="AF52" s="38">
        <v>16</v>
      </c>
      <c r="AG52" s="38">
        <f t="shared" si="4"/>
        <v>29</v>
      </c>
      <c r="AI52" s="38">
        <f t="shared" si="2"/>
        <v>0</v>
      </c>
      <c r="AJ52" s="38">
        <f t="shared" si="3"/>
        <v>0</v>
      </c>
    </row>
    <row r="53" spans="1:36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33</v>
      </c>
      <c r="P53" s="52"/>
      <c r="Q53" s="51"/>
      <c r="R53" s="49">
        <v>41</v>
      </c>
      <c r="S53" s="49"/>
      <c r="T53" s="44">
        <f t="shared" si="6"/>
        <v>74</v>
      </c>
      <c r="U53" s="44" t="str">
        <f t="shared" si="5"/>
        <v>C</v>
      </c>
      <c r="Y53" s="38">
        <v>19</v>
      </c>
      <c r="Z53" s="1">
        <v>14</v>
      </c>
      <c r="AA53" s="1"/>
      <c r="AB53" s="1">
        <v>22</v>
      </c>
      <c r="AC53" s="38">
        <v>9</v>
      </c>
      <c r="AI53" s="38">
        <f t="shared" si="2"/>
        <v>0</v>
      </c>
      <c r="AJ53" s="38">
        <f t="shared" si="3"/>
        <v>0</v>
      </c>
    </row>
    <row r="54" spans="1:36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>
        <v>30</v>
      </c>
      <c r="P54" s="52"/>
      <c r="Q54" s="51"/>
      <c r="R54" s="49">
        <v>30</v>
      </c>
      <c r="S54" s="49"/>
      <c r="T54" s="44">
        <f t="shared" si="6"/>
        <v>60</v>
      </c>
      <c r="U54" s="44" t="str">
        <f t="shared" si="5"/>
        <v>D</v>
      </c>
      <c r="Y54" s="38">
        <v>18</v>
      </c>
      <c r="Z54" s="1">
        <v>12</v>
      </c>
      <c r="AA54" s="1"/>
      <c r="AB54" s="1">
        <v>10</v>
      </c>
      <c r="AC54" s="38">
        <v>10</v>
      </c>
      <c r="AI54" s="38">
        <f t="shared" si="2"/>
        <v>0</v>
      </c>
      <c r="AJ54" s="38">
        <f t="shared" si="3"/>
        <v>0</v>
      </c>
    </row>
    <row r="55" spans="1:36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6"/>
        <v>0</v>
      </c>
      <c r="U55" s="44" t="str">
        <f t="shared" si="5"/>
        <v>F</v>
      </c>
      <c r="Y55" s="38">
        <v>0</v>
      </c>
      <c r="Z55" s="1">
        <v>0</v>
      </c>
      <c r="AA55" s="1"/>
      <c r="AB55" s="1">
        <v>0</v>
      </c>
      <c r="AC55" s="38">
        <v>0</v>
      </c>
      <c r="AI55" s="38">
        <f t="shared" si="2"/>
        <v>0</v>
      </c>
      <c r="AJ55" s="38">
        <f t="shared" si="3"/>
        <v>0</v>
      </c>
    </row>
    <row r="56" spans="1:36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>
        <v>2</v>
      </c>
      <c r="T56" s="44">
        <f t="shared" si="6"/>
        <v>2</v>
      </c>
      <c r="U56" s="44" t="str">
        <f t="shared" si="5"/>
        <v>F</v>
      </c>
      <c r="Y56" s="38">
        <v>0</v>
      </c>
      <c r="Z56" s="1">
        <v>0</v>
      </c>
      <c r="AA56" s="1"/>
      <c r="AB56" s="1">
        <v>0</v>
      </c>
      <c r="AC56" s="38">
        <v>0</v>
      </c>
      <c r="AE56" s="38">
        <v>2</v>
      </c>
      <c r="AF56" s="38">
        <v>0</v>
      </c>
      <c r="AG56" s="38">
        <f t="shared" si="4"/>
        <v>2</v>
      </c>
      <c r="AI56" s="38">
        <f t="shared" si="2"/>
        <v>0</v>
      </c>
      <c r="AJ56" s="38">
        <f t="shared" si="3"/>
        <v>0</v>
      </c>
    </row>
    <row r="57" spans="1:36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6"/>
        <v>27</v>
      </c>
      <c r="U57" s="44" t="str">
        <f t="shared" si="5"/>
        <v>F</v>
      </c>
      <c r="Y57" s="38">
        <v>23</v>
      </c>
      <c r="Z57" s="1">
        <v>4</v>
      </c>
      <c r="AA57" s="1"/>
      <c r="AB57" s="1">
        <v>0</v>
      </c>
      <c r="AC57" s="38">
        <v>0</v>
      </c>
      <c r="AI57" s="38">
        <f t="shared" si="2"/>
        <v>0</v>
      </c>
      <c r="AJ57" s="38">
        <f t="shared" si="3"/>
        <v>0</v>
      </c>
    </row>
    <row r="58" spans="1:36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6"/>
        <v>0</v>
      </c>
      <c r="U58" s="44" t="str">
        <f t="shared" si="5"/>
        <v>F</v>
      </c>
      <c r="Y58" s="38">
        <v>0</v>
      </c>
      <c r="Z58" s="1">
        <v>0</v>
      </c>
      <c r="AA58" s="1"/>
      <c r="AB58" s="1">
        <v>0</v>
      </c>
      <c r="AC58" s="38">
        <v>0</v>
      </c>
      <c r="AI58" s="38">
        <f t="shared" si="2"/>
        <v>0</v>
      </c>
      <c r="AJ58" s="38">
        <f t="shared" si="3"/>
        <v>0</v>
      </c>
    </row>
    <row r="59" spans="1:36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6"/>
        <v>17</v>
      </c>
      <c r="U59" s="44" t="str">
        <f t="shared" si="5"/>
        <v>F</v>
      </c>
      <c r="Y59" s="38">
        <v>12</v>
      </c>
      <c r="Z59" s="1">
        <v>5</v>
      </c>
      <c r="AA59" s="1"/>
      <c r="AB59" s="1">
        <v>0</v>
      </c>
      <c r="AC59" s="38">
        <v>0</v>
      </c>
      <c r="AI59" s="38">
        <f t="shared" si="2"/>
        <v>0</v>
      </c>
      <c r="AJ59" s="38">
        <f t="shared" si="3"/>
        <v>0</v>
      </c>
    </row>
    <row r="60" spans="1:36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22</v>
      </c>
      <c r="P60" s="52"/>
      <c r="Q60" s="51"/>
      <c r="R60" s="49">
        <v>28</v>
      </c>
      <c r="S60" s="49"/>
      <c r="T60" s="44">
        <f t="shared" si="6"/>
        <v>50</v>
      </c>
      <c r="U60" s="44" t="str">
        <f t="shared" si="5"/>
        <v>E</v>
      </c>
      <c r="Y60" s="38">
        <v>14</v>
      </c>
      <c r="Z60" s="1">
        <v>9</v>
      </c>
      <c r="AA60" s="1"/>
      <c r="AB60" s="1">
        <v>12</v>
      </c>
      <c r="AC60" s="38">
        <v>6</v>
      </c>
      <c r="AI60" s="38">
        <f t="shared" si="2"/>
        <v>0</v>
      </c>
      <c r="AJ60" s="38">
        <f t="shared" si="3"/>
        <v>0</v>
      </c>
    </row>
    <row r="61" spans="1:36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6"/>
        <v>5</v>
      </c>
      <c r="U61" s="44" t="str">
        <f t="shared" si="5"/>
        <v>F</v>
      </c>
      <c r="Y61" s="38">
        <v>5</v>
      </c>
      <c r="Z61" s="1">
        <v>0</v>
      </c>
      <c r="AA61" s="1"/>
      <c r="AB61" s="1">
        <v>0</v>
      </c>
      <c r="AC61" s="38">
        <v>0</v>
      </c>
      <c r="AI61" s="38">
        <f t="shared" si="2"/>
        <v>0</v>
      </c>
      <c r="AJ61" s="38">
        <f t="shared" si="3"/>
        <v>0</v>
      </c>
    </row>
    <row r="62" spans="1:36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6"/>
        <v>0</v>
      </c>
      <c r="U62" s="44" t="str">
        <f t="shared" si="5"/>
        <v>F</v>
      </c>
      <c r="Y62" s="38">
        <v>0</v>
      </c>
      <c r="Z62" s="1">
        <v>0</v>
      </c>
      <c r="AA62" s="1"/>
      <c r="AB62" s="1">
        <v>0</v>
      </c>
      <c r="AC62" s="38">
        <v>0</v>
      </c>
      <c r="AI62" s="38">
        <f t="shared" si="2"/>
        <v>0</v>
      </c>
      <c r="AJ62" s="38">
        <f t="shared" si="3"/>
        <v>0</v>
      </c>
    </row>
    <row r="63" spans="1:36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6"/>
        <v>16</v>
      </c>
      <c r="U63" s="44" t="str">
        <f t="shared" si="5"/>
        <v>F</v>
      </c>
      <c r="Y63" s="38">
        <v>13</v>
      </c>
      <c r="Z63" s="1">
        <v>3</v>
      </c>
      <c r="AA63" s="1"/>
      <c r="AB63" s="1">
        <v>0</v>
      </c>
      <c r="AC63" s="38">
        <v>0</v>
      </c>
      <c r="AI63" s="38">
        <f t="shared" si="2"/>
        <v>0</v>
      </c>
      <c r="AJ63" s="38">
        <f t="shared" si="3"/>
        <v>0</v>
      </c>
    </row>
    <row r="64" spans="1:36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6"/>
        <v>13</v>
      </c>
      <c r="U64" s="44" t="str">
        <f t="shared" si="5"/>
        <v>F</v>
      </c>
      <c r="Y64" s="38">
        <v>13</v>
      </c>
      <c r="Z64" s="1">
        <v>0</v>
      </c>
      <c r="AA64" s="1"/>
      <c r="AB64" s="1">
        <v>0</v>
      </c>
      <c r="AC64" s="38">
        <v>0</v>
      </c>
      <c r="AI64" s="38">
        <f t="shared" si="2"/>
        <v>0</v>
      </c>
      <c r="AJ64" s="38">
        <f t="shared" si="3"/>
        <v>0</v>
      </c>
    </row>
    <row r="65" spans="1:36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6"/>
        <v>6</v>
      </c>
      <c r="U65" s="44" t="str">
        <f t="shared" si="5"/>
        <v>F</v>
      </c>
      <c r="Y65" s="38">
        <v>5</v>
      </c>
      <c r="Z65" s="1">
        <v>1</v>
      </c>
      <c r="AA65" s="1"/>
      <c r="AB65" s="1">
        <v>0</v>
      </c>
      <c r="AC65" s="38">
        <v>0</v>
      </c>
      <c r="AI65" s="38">
        <f t="shared" si="2"/>
        <v>0</v>
      </c>
      <c r="AJ65" s="38">
        <f t="shared" si="3"/>
        <v>0</v>
      </c>
    </row>
    <row r="66" spans="1:36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6"/>
        <v>14</v>
      </c>
      <c r="U66" s="44" t="str">
        <f t="shared" si="5"/>
        <v>F</v>
      </c>
      <c r="Y66" s="38">
        <v>14</v>
      </c>
      <c r="Z66" s="1">
        <v>0</v>
      </c>
      <c r="AA66" s="1"/>
      <c r="AB66" s="1">
        <v>0</v>
      </c>
      <c r="AC66" s="38">
        <v>0</v>
      </c>
    </row>
    <row r="67" spans="1:36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6"/>
        <v>0</v>
      </c>
      <c r="U67" s="44" t="str">
        <f t="shared" si="5"/>
        <v>F</v>
      </c>
      <c r="Y67" s="38">
        <v>0</v>
      </c>
      <c r="Z67" s="1">
        <v>0</v>
      </c>
      <c r="AA67" s="1"/>
      <c r="AB67" s="1">
        <v>0</v>
      </c>
      <c r="AC67" s="38">
        <v>0</v>
      </c>
    </row>
    <row r="68" spans="1:36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6"/>
        <v>0</v>
      </c>
      <c r="U68" s="44" t="str">
        <f t="shared" si="5"/>
        <v>F</v>
      </c>
      <c r="Y68" s="38">
        <v>0</v>
      </c>
      <c r="Z68" s="1">
        <v>0</v>
      </c>
      <c r="AA68" s="1"/>
      <c r="AB68" s="1">
        <v>0</v>
      </c>
      <c r="AC68" s="38">
        <v>0</v>
      </c>
    </row>
    <row r="69" spans="1:36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6"/>
        <v>4</v>
      </c>
      <c r="U69" s="44" t="str">
        <f t="shared" si="5"/>
        <v>F</v>
      </c>
      <c r="Y69" s="38">
        <v>4</v>
      </c>
      <c r="Z69" s="1">
        <v>0</v>
      </c>
      <c r="AA69" s="1"/>
      <c r="AB69" s="1">
        <v>0</v>
      </c>
      <c r="AC69" s="38">
        <v>0</v>
      </c>
    </row>
    <row r="70" spans="1:36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6"/>
        <v>0</v>
      </c>
      <c r="U70" s="44" t="str">
        <f t="shared" si="5"/>
        <v>F</v>
      </c>
      <c r="Y70" s="38">
        <v>0</v>
      </c>
      <c r="Z70" s="1">
        <v>0</v>
      </c>
      <c r="AA70" s="1"/>
      <c r="AB70" s="1">
        <v>0</v>
      </c>
      <c r="AC70" s="38">
        <v>0</v>
      </c>
    </row>
    <row r="71" spans="1:36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6"/>
        <v>11</v>
      </c>
      <c r="U71" s="44" t="str">
        <f t="shared" si="5"/>
        <v>F</v>
      </c>
      <c r="Y71" s="38">
        <v>10</v>
      </c>
      <c r="Z71" s="1">
        <v>1</v>
      </c>
      <c r="AA71" s="1"/>
      <c r="AB71" s="1">
        <v>0</v>
      </c>
      <c r="AC71" s="38">
        <v>0</v>
      </c>
    </row>
    <row r="72" spans="1:36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36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36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36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36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36" x14ac:dyDescent="0.2">
      <c r="D77" s="39"/>
      <c r="E77" s="39"/>
      <c r="F77" s="39"/>
      <c r="G77" s="39"/>
      <c r="H77" s="39"/>
    </row>
    <row r="78" spans="1:36" ht="15.75" x14ac:dyDescent="0.25">
      <c r="D78" s="39"/>
      <c r="E78" s="39"/>
      <c r="F78" s="39"/>
      <c r="G78" s="39"/>
      <c r="H78" s="39"/>
      <c r="P78" s="56" t="s">
        <v>22</v>
      </c>
    </row>
    <row r="79" spans="1:36" ht="18.75" x14ac:dyDescent="0.2">
      <c r="A79" s="96" t="s">
        <v>0</v>
      </c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  <c r="T79" s="97"/>
      <c r="U79" s="97"/>
    </row>
    <row r="80" spans="1:36" x14ac:dyDescent="0.2">
      <c r="A80" s="98" t="s">
        <v>53</v>
      </c>
      <c r="B80" s="99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1"/>
      <c r="O80" s="102" t="s">
        <v>24</v>
      </c>
      <c r="P80" s="103"/>
      <c r="Q80" s="103"/>
      <c r="R80" s="104"/>
      <c r="S80" s="104"/>
      <c r="T80" s="104"/>
      <c r="U80" s="105"/>
    </row>
    <row r="81" spans="1:21" ht="21" customHeight="1" x14ac:dyDescent="0.2">
      <c r="A81" s="106" t="s">
        <v>2</v>
      </c>
      <c r="B81" s="106"/>
      <c r="C81" s="106"/>
      <c r="D81" s="107" t="s">
        <v>3</v>
      </c>
      <c r="E81" s="107"/>
      <c r="F81" s="107"/>
      <c r="G81" s="107"/>
      <c r="H81" s="108" t="s">
        <v>56</v>
      </c>
      <c r="I81" s="108"/>
      <c r="J81" s="108"/>
      <c r="K81" s="108"/>
      <c r="L81" s="108"/>
      <c r="M81" s="108"/>
      <c r="N81" s="108"/>
      <c r="O81" s="108"/>
      <c r="P81" s="108"/>
      <c r="Q81" s="109" t="s">
        <v>179</v>
      </c>
      <c r="R81" s="109"/>
      <c r="S81" s="109"/>
      <c r="T81" s="109"/>
      <c r="U81" s="109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84" t="s">
        <v>4</v>
      </c>
      <c r="B83" s="87" t="s">
        <v>5</v>
      </c>
      <c r="C83" s="90" t="s">
        <v>6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1" t="s">
        <v>7</v>
      </c>
      <c r="U83" s="93" t="s">
        <v>8</v>
      </c>
    </row>
    <row r="84" spans="1:21" ht="21" customHeight="1" x14ac:dyDescent="0.2">
      <c r="A84" s="85"/>
      <c r="B84" s="88"/>
      <c r="C84" s="40"/>
      <c r="D84" s="95" t="s">
        <v>9</v>
      </c>
      <c r="E84" s="95"/>
      <c r="F84" s="95"/>
      <c r="G84" s="95"/>
      <c r="H84" s="95"/>
      <c r="I84" s="95" t="s">
        <v>10</v>
      </c>
      <c r="J84" s="95"/>
      <c r="K84" s="95"/>
      <c r="L84" s="95" t="s">
        <v>11</v>
      </c>
      <c r="M84" s="95"/>
      <c r="N84" s="95"/>
      <c r="O84" s="95" t="s">
        <v>12</v>
      </c>
      <c r="P84" s="95"/>
      <c r="Q84" s="95"/>
      <c r="R84" s="95" t="s">
        <v>13</v>
      </c>
      <c r="S84" s="95"/>
      <c r="T84" s="91"/>
      <c r="U84" s="93"/>
    </row>
    <row r="85" spans="1:21" ht="21" customHeight="1" thickBot="1" x14ac:dyDescent="0.25">
      <c r="A85" s="86"/>
      <c r="B85" s="89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92"/>
      <c r="U85" s="94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2" t="s">
        <v>23</v>
      </c>
      <c r="B1" s="112"/>
      <c r="C1" s="112"/>
      <c r="D1" s="112"/>
      <c r="E1" s="112"/>
      <c r="F1" s="13"/>
    </row>
    <row r="2" spans="1:6" ht="17.25" customHeight="1" x14ac:dyDescent="0.25">
      <c r="A2" s="113" t="s">
        <v>53</v>
      </c>
      <c r="B2" s="113"/>
      <c r="C2" s="113"/>
      <c r="D2" s="113"/>
      <c r="E2" s="113"/>
      <c r="F2" s="113"/>
    </row>
    <row r="3" spans="1:6" ht="27" customHeight="1" x14ac:dyDescent="0.2">
      <c r="A3" s="114" t="s">
        <v>24</v>
      </c>
      <c r="B3" s="114"/>
      <c r="C3" s="115" t="s">
        <v>56</v>
      </c>
      <c r="D3" s="115"/>
      <c r="E3" s="115"/>
      <c r="F3" s="115"/>
    </row>
    <row r="4" spans="1:6" ht="17.25" customHeight="1" x14ac:dyDescent="0.2">
      <c r="A4" s="115" t="s">
        <v>2</v>
      </c>
      <c r="B4" s="115"/>
      <c r="C4" s="115"/>
      <c r="D4" s="115" t="s">
        <v>25</v>
      </c>
      <c r="E4" s="115"/>
      <c r="F4" s="115"/>
    </row>
    <row r="5" spans="1:6" ht="4.5" customHeight="1" x14ac:dyDescent="0.25">
      <c r="A5" s="116"/>
      <c r="B5" s="116"/>
      <c r="C5" s="116"/>
      <c r="D5" s="116"/>
      <c r="E5" s="116"/>
      <c r="F5" s="116"/>
    </row>
    <row r="6" spans="1:6" s="16" customFormat="1" ht="25.5" customHeight="1" x14ac:dyDescent="0.2">
      <c r="A6" s="117" t="s">
        <v>4</v>
      </c>
      <c r="B6" s="119" t="s">
        <v>26</v>
      </c>
      <c r="C6" s="120"/>
      <c r="D6" s="123" t="s">
        <v>27</v>
      </c>
      <c r="E6" s="124"/>
      <c r="F6" s="125" t="s">
        <v>28</v>
      </c>
    </row>
    <row r="7" spans="1:6" s="16" customFormat="1" ht="42" customHeight="1" thickBot="1" x14ac:dyDescent="0.25">
      <c r="A7" s="118"/>
      <c r="B7" s="121"/>
      <c r="C7" s="122"/>
      <c r="D7" s="17" t="s">
        <v>29</v>
      </c>
      <c r="E7" s="18" t="s">
        <v>30</v>
      </c>
      <c r="F7" s="126"/>
    </row>
    <row r="8" spans="1:6" ht="12.75" customHeight="1" thickTop="1" x14ac:dyDescent="0.2">
      <c r="A8" s="37" t="str">
        <f>C_predlog!A8</f>
        <v>1/2019</v>
      </c>
      <c r="B8" s="110" t="str">
        <f>C_predlog!B8</f>
        <v>Gerenčić Dimitrije</v>
      </c>
      <c r="C8" s="111"/>
      <c r="D8" s="77">
        <f>SUM(C_predlog!O8:Q8)</f>
        <v>29</v>
      </c>
      <c r="E8" s="77">
        <f>MAX(C_predlog!R8:S8)</f>
        <v>21</v>
      </c>
      <c r="F8" s="19" t="str">
        <f>C_predlog!U8</f>
        <v>E</v>
      </c>
    </row>
    <row r="9" spans="1:6" ht="12.75" customHeight="1" x14ac:dyDescent="0.2">
      <c r="A9" s="37" t="str">
        <f>C_predlog!A9</f>
        <v>2/2019</v>
      </c>
      <c r="B9" s="110" t="str">
        <f>C_predlog!B9</f>
        <v>Radoman Miloš</v>
      </c>
      <c r="C9" s="111"/>
      <c r="D9" s="77">
        <f>SUM(C_predlog!O9:Q9)</f>
        <v>26</v>
      </c>
      <c r="E9" s="77">
        <f>MAX(C_predlog!R9:S9)</f>
        <v>29</v>
      </c>
      <c r="F9" s="19" t="str">
        <f>C_predlog!U9</f>
        <v>E</v>
      </c>
    </row>
    <row r="10" spans="1:6" ht="12.75" customHeight="1" x14ac:dyDescent="0.2">
      <c r="A10" s="37" t="str">
        <f>C_predlog!A10</f>
        <v>3/2019</v>
      </c>
      <c r="B10" s="110" t="str">
        <f>C_predlog!B10</f>
        <v>Radulović Marina</v>
      </c>
      <c r="C10" s="111"/>
      <c r="D10" s="77">
        <f>SUM(C_predlog!O10:Q10)</f>
        <v>26</v>
      </c>
      <c r="E10" s="77">
        <f>MAX(C_predlog!R10:S10)</f>
        <v>30</v>
      </c>
      <c r="F10" s="19" t="str">
        <f>C_predlog!U10</f>
        <v>E</v>
      </c>
    </row>
    <row r="11" spans="1:6" ht="12.75" customHeight="1" x14ac:dyDescent="0.2">
      <c r="A11" s="37" t="str">
        <f>C_predlog!A11</f>
        <v>4/2019</v>
      </c>
      <c r="B11" s="110" t="str">
        <f>C_predlog!B11</f>
        <v>Zečević Nikola</v>
      </c>
      <c r="C11" s="111"/>
      <c r="D11" s="77">
        <f>SUM(C_predlog!O11:Q11)</f>
        <v>16</v>
      </c>
      <c r="E11" s="77">
        <f>MAX(C_predlog!R11:S11)</f>
        <v>35</v>
      </c>
      <c r="F11" s="19" t="str">
        <f>C_predlog!U11</f>
        <v>E</v>
      </c>
    </row>
    <row r="12" spans="1:6" ht="12.75" customHeight="1" x14ac:dyDescent="0.2">
      <c r="A12" s="37" t="str">
        <f>C_predlog!A12</f>
        <v>5/2019</v>
      </c>
      <c r="B12" s="110" t="str">
        <f>C_predlog!B12</f>
        <v>Savić Uroš</v>
      </c>
      <c r="C12" s="111"/>
      <c r="D12" s="77">
        <f>SUM(C_predlog!O12:Q12)</f>
        <v>30</v>
      </c>
      <c r="E12" s="77">
        <f>MAX(C_predlog!R12:S12)</f>
        <v>34</v>
      </c>
      <c r="F12" s="19" t="str">
        <f>C_predlog!U12</f>
        <v>D</v>
      </c>
    </row>
    <row r="13" spans="1:6" ht="12.75" customHeight="1" x14ac:dyDescent="0.2">
      <c r="A13" s="37" t="str">
        <f>C_predlog!A13</f>
        <v>6/2019</v>
      </c>
      <c r="B13" s="110" t="str">
        <f>C_predlog!B13</f>
        <v>Brzić Barbara</v>
      </c>
      <c r="C13" s="111"/>
      <c r="D13" s="77">
        <f>SUM(C_predlog!O13:Q13)</f>
        <v>24</v>
      </c>
      <c r="E13" s="77">
        <f>MAX(C_predlog!R13:S13)</f>
        <v>36</v>
      </c>
      <c r="F13" s="19" t="str">
        <f>C_predlog!U13</f>
        <v>D</v>
      </c>
    </row>
    <row r="14" spans="1:6" ht="12.75" customHeight="1" x14ac:dyDescent="0.2">
      <c r="A14" s="37" t="str">
        <f>C_predlog!A14</f>
        <v>7/2019</v>
      </c>
      <c r="B14" s="110" t="str">
        <f>C_predlog!B14</f>
        <v>Dragaš Vuksan</v>
      </c>
      <c r="C14" s="111"/>
      <c r="D14" s="77">
        <f>SUM(C_predlog!O14:Q14)</f>
        <v>40</v>
      </c>
      <c r="E14" s="77">
        <f>MAX(C_predlog!R14:S14)</f>
        <v>41</v>
      </c>
      <c r="F14" s="19" t="str">
        <f>C_predlog!U14</f>
        <v>B</v>
      </c>
    </row>
    <row r="15" spans="1:6" ht="12.75" customHeight="1" x14ac:dyDescent="0.2">
      <c r="A15" s="37" t="str">
        <f>C_predlog!A15</f>
        <v>8/2019</v>
      </c>
      <c r="B15" s="110" t="str">
        <f>C_predlog!B15</f>
        <v>Peruničić Ksenija</v>
      </c>
      <c r="C15" s="111"/>
      <c r="D15" s="77">
        <f>SUM(C_predlog!O15:Q15)</f>
        <v>31</v>
      </c>
      <c r="E15" s="77">
        <f>MAX(C_predlog!R15:S15)</f>
        <v>19</v>
      </c>
      <c r="F15" s="19" t="str">
        <f>C_predlog!U15</f>
        <v>E</v>
      </c>
    </row>
    <row r="16" spans="1:6" ht="12.75" customHeight="1" x14ac:dyDescent="0.2">
      <c r="A16" s="37" t="str">
        <f>C_predlog!A16</f>
        <v>10/2019</v>
      </c>
      <c r="B16" s="110" t="str">
        <f>C_predlog!B16</f>
        <v>Rakočević Vasilije</v>
      </c>
      <c r="C16" s="111"/>
      <c r="D16" s="77">
        <f>SUM(C_predlog!O16:Q16)</f>
        <v>14</v>
      </c>
      <c r="E16" s="77">
        <f>MAX(C_predlog!R16:S16)</f>
        <v>4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10" t="str">
        <f>C_predlog!B17</f>
        <v>Lešić Nikola</v>
      </c>
      <c r="C17" s="111"/>
      <c r="D17" s="77">
        <f>SUM(C_predlog!O17:Q17)</f>
        <v>23</v>
      </c>
      <c r="E17" s="77">
        <f>MAX(C_predlog!R17:S17)</f>
        <v>10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10" t="str">
        <f>C_predlog!B18</f>
        <v>Rabrenović Aleksa</v>
      </c>
      <c r="C18" s="111"/>
      <c r="D18" s="77">
        <f>SUM(C_predlog!O18:Q18)</f>
        <v>19</v>
      </c>
      <c r="E18" s="77">
        <f>MAX(C_predlog!R18:S18)</f>
        <v>6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10" t="str">
        <f>C_predlog!B19</f>
        <v>Vukićević Jovana</v>
      </c>
      <c r="C19" s="111"/>
      <c r="D19" s="77">
        <f>SUM(C_predlog!O19:Q19)</f>
        <v>32</v>
      </c>
      <c r="E19" s="77">
        <f>MAX(C_predlog!R19:S19)</f>
        <v>23</v>
      </c>
      <c r="F19" s="19" t="str">
        <f>C_predlog!U19</f>
        <v>E</v>
      </c>
    </row>
    <row r="20" spans="1:6" ht="12.75" customHeight="1" x14ac:dyDescent="0.2">
      <c r="A20" s="37" t="str">
        <f>C_predlog!A20</f>
        <v>14/2019</v>
      </c>
      <c r="B20" s="110" t="str">
        <f>C_predlog!B20</f>
        <v>Stijović Marija</v>
      </c>
      <c r="C20" s="111"/>
      <c r="D20" s="77">
        <f>SUM(C_predlog!O20:Q20)</f>
        <v>27</v>
      </c>
      <c r="E20" s="77">
        <f>MAX(C_predlog!R20:S20)</f>
        <v>25</v>
      </c>
      <c r="F20" s="19" t="str">
        <f>C_predlog!U20</f>
        <v>E</v>
      </c>
    </row>
    <row r="21" spans="1:6" ht="12.75" customHeight="1" x14ac:dyDescent="0.2">
      <c r="A21" s="37" t="str">
        <f>C_predlog!A21</f>
        <v>15/2019</v>
      </c>
      <c r="B21" s="110" t="str">
        <f>C_predlog!B21</f>
        <v>Mašković Anđela</v>
      </c>
      <c r="C21" s="111"/>
      <c r="D21" s="77">
        <f>SUM(C_predlog!O21:Q21)</f>
        <v>29</v>
      </c>
      <c r="E21" s="77">
        <f>MAX(C_predlog!R21:S21)</f>
        <v>25</v>
      </c>
      <c r="F21" s="19" t="str">
        <f>C_predlog!U21</f>
        <v>E</v>
      </c>
    </row>
    <row r="22" spans="1:6" ht="12.75" customHeight="1" x14ac:dyDescent="0.2">
      <c r="A22" s="37" t="str">
        <f>C_predlog!A22</f>
        <v>16/2019</v>
      </c>
      <c r="B22" s="110" t="str">
        <f>C_predlog!B22</f>
        <v>Jovanović Petar</v>
      </c>
      <c r="C22" s="111"/>
      <c r="D22" s="77">
        <f>SUM(C_predlog!O22:Q22)</f>
        <v>33</v>
      </c>
      <c r="E22" s="77">
        <f>MAX(C_predlog!R22:S22)</f>
        <v>37</v>
      </c>
      <c r="F22" s="19" t="str">
        <f>C_predlog!U22</f>
        <v>C</v>
      </c>
    </row>
    <row r="23" spans="1:6" ht="12.75" customHeight="1" x14ac:dyDescent="0.2">
      <c r="A23" s="37" t="str">
        <f>C_predlog!A23</f>
        <v>17/2019</v>
      </c>
      <c r="B23" s="110" t="str">
        <f>C_predlog!B23</f>
        <v>Vukčević Danilo</v>
      </c>
      <c r="C23" s="111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10" t="str">
        <f>C_predlog!B24</f>
        <v>Jašović Aleksandar</v>
      </c>
      <c r="C24" s="111"/>
      <c r="D24" s="77">
        <f>SUM(C_predlog!O24:Q24)</f>
        <v>37</v>
      </c>
      <c r="E24" s="77">
        <f>MAX(C_predlog!R24:S24)</f>
        <v>55</v>
      </c>
      <c r="F24" s="19" t="str">
        <f>C_predlog!U24</f>
        <v>A</v>
      </c>
    </row>
    <row r="25" spans="1:6" ht="12.75" customHeight="1" x14ac:dyDescent="0.2">
      <c r="A25" s="37" t="str">
        <f>C_predlog!A25</f>
        <v>19/2019</v>
      </c>
      <c r="B25" s="110" t="str">
        <f>C_predlog!B25</f>
        <v>Vujović Gordana</v>
      </c>
      <c r="C25" s="111"/>
      <c r="D25" s="77">
        <f>SUM(C_predlog!O25:Q25)</f>
        <v>24</v>
      </c>
      <c r="E25" s="77">
        <f>MAX(C_predlog!R25:S25)</f>
        <v>28</v>
      </c>
      <c r="F25" s="19" t="str">
        <f>C_predlog!U25</f>
        <v>E</v>
      </c>
    </row>
    <row r="26" spans="1:6" ht="12.75" customHeight="1" x14ac:dyDescent="0.2">
      <c r="A26" s="37" t="str">
        <f>C_predlog!A26</f>
        <v>20/2019</v>
      </c>
      <c r="B26" s="110" t="str">
        <f>C_predlog!B26</f>
        <v>Stanojević Danilo</v>
      </c>
      <c r="C26" s="111"/>
      <c r="D26" s="77">
        <f>SUM(C_predlog!O26:Q26)</f>
        <v>36</v>
      </c>
      <c r="E26" s="77">
        <f>MAX(C_predlog!R26:S26)</f>
        <v>38</v>
      </c>
      <c r="F26" s="19" t="str">
        <f>C_predlog!U26</f>
        <v>C</v>
      </c>
    </row>
    <row r="27" spans="1:6" ht="12.75" customHeight="1" x14ac:dyDescent="0.2">
      <c r="A27" s="37" t="str">
        <f>C_predlog!A27</f>
        <v>22/2019</v>
      </c>
      <c r="B27" s="110" t="str">
        <f>C_predlog!B27</f>
        <v>Drobnjak Savo</v>
      </c>
      <c r="C27" s="111"/>
      <c r="D27" s="77">
        <f>SUM(C_predlog!O27:Q27)</f>
        <v>22</v>
      </c>
      <c r="E27" s="77">
        <f>MAX(C_predlog!R27:S27)</f>
        <v>12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10" t="str">
        <f>C_predlog!B28</f>
        <v>Fatić Mirela</v>
      </c>
      <c r="C28" s="111"/>
      <c r="D28" s="77">
        <f>SUM(C_predlog!O28:Q28)</f>
        <v>30</v>
      </c>
      <c r="E28" s="77">
        <f>MAX(C_predlog!R28:S28)</f>
        <v>22</v>
      </c>
      <c r="F28" s="19" t="str">
        <f>C_predlog!U28</f>
        <v>E</v>
      </c>
    </row>
    <row r="29" spans="1:6" ht="12.75" customHeight="1" x14ac:dyDescent="0.2">
      <c r="A29" s="37" t="str">
        <f>C_predlog!A29</f>
        <v>24/2019</v>
      </c>
      <c r="B29" s="110" t="str">
        <f>C_predlog!B29</f>
        <v>Božović Luka</v>
      </c>
      <c r="C29" s="111"/>
      <c r="D29" s="77">
        <f>SUM(C_predlog!O29:Q29)</f>
        <v>33</v>
      </c>
      <c r="E29" s="77">
        <f>MAX(C_predlog!R29:S29)</f>
        <v>47</v>
      </c>
      <c r="F29" s="19" t="str">
        <f>C_predlog!U29</f>
        <v>B</v>
      </c>
    </row>
    <row r="30" spans="1:6" ht="12.75" customHeight="1" x14ac:dyDescent="0.2">
      <c r="A30" s="37" t="str">
        <f>C_predlog!A30</f>
        <v>25/2019</v>
      </c>
      <c r="B30" s="110" t="str">
        <f>C_predlog!B30</f>
        <v>Mijatović Nataša</v>
      </c>
      <c r="C30" s="111"/>
      <c r="D30" s="77">
        <f>SUM(C_predlog!O30:Q30)</f>
        <v>14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10" t="str">
        <f>C_predlog!B31</f>
        <v>Pavićević Andrija</v>
      </c>
      <c r="C31" s="111"/>
      <c r="D31" s="77">
        <f>SUM(C_predlog!O31:Q31)</f>
        <v>32</v>
      </c>
      <c r="E31" s="77">
        <f>MAX(C_predlog!R31:S31)</f>
        <v>33</v>
      </c>
      <c r="F31" s="19" t="str">
        <f>C_predlog!U31</f>
        <v>D</v>
      </c>
    </row>
    <row r="32" spans="1:6" ht="12.75" customHeight="1" x14ac:dyDescent="0.2">
      <c r="A32" s="37" t="str">
        <f>C_predlog!A32</f>
        <v>27/2019</v>
      </c>
      <c r="B32" s="110" t="str">
        <f>C_predlog!B32</f>
        <v>Milović Matija</v>
      </c>
      <c r="C32" s="111"/>
      <c r="D32" s="77">
        <f>SUM(C_predlog!O32:Q32)</f>
        <v>29</v>
      </c>
      <c r="E32" s="77">
        <f>MAX(C_predlog!R32:S32)</f>
        <v>24</v>
      </c>
      <c r="F32" s="19" t="str">
        <f>C_predlog!U32</f>
        <v>E</v>
      </c>
    </row>
    <row r="33" spans="1:6" ht="12.75" customHeight="1" x14ac:dyDescent="0.2">
      <c r="A33" s="37" t="str">
        <f>C_predlog!A33</f>
        <v>28/2019</v>
      </c>
      <c r="B33" s="110" t="str">
        <f>C_predlog!B33</f>
        <v>Stevanović Boris</v>
      </c>
      <c r="C33" s="111"/>
      <c r="D33" s="77">
        <f>SUM(C_predlog!O33:Q33)</f>
        <v>24</v>
      </c>
      <c r="E33" s="77">
        <f>MAX(C_predlog!R33:S33)</f>
        <v>12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10" t="str">
        <f>C_predlog!B34</f>
        <v>Petrović Andrija</v>
      </c>
      <c r="C34" s="111"/>
      <c r="D34" s="77">
        <f>SUM(C_predlog!O34:Q34)</f>
        <v>21</v>
      </c>
      <c r="E34" s="77">
        <f>MAX(C_predlog!R34:S34)</f>
        <v>29</v>
      </c>
      <c r="F34" s="19" t="str">
        <f>C_predlog!U34</f>
        <v>E</v>
      </c>
    </row>
    <row r="35" spans="1:6" ht="12.75" customHeight="1" x14ac:dyDescent="0.2">
      <c r="A35" s="37" t="str">
        <f>C_predlog!A35</f>
        <v>30/2019</v>
      </c>
      <c r="B35" s="110" t="str">
        <f>C_predlog!B35</f>
        <v>Mirković Danilo</v>
      </c>
      <c r="C35" s="111"/>
      <c r="D35" s="77">
        <f>SUM(C_predlog!O35:Q35)</f>
        <v>26</v>
      </c>
      <c r="E35" s="77">
        <f>MAX(C_predlog!R35:S35)</f>
        <v>24</v>
      </c>
      <c r="F35" s="19" t="str">
        <f>C_predlog!U35</f>
        <v>E</v>
      </c>
    </row>
    <row r="36" spans="1:6" ht="12.75" customHeight="1" x14ac:dyDescent="0.2">
      <c r="A36" s="37" t="str">
        <f>C_predlog!A36</f>
        <v>31/2019</v>
      </c>
      <c r="B36" s="110" t="str">
        <f>C_predlog!B36</f>
        <v>Kraljević Marijana</v>
      </c>
      <c r="C36" s="111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10" t="str">
        <f>C_predlog!B37</f>
        <v>Dedović Andrija</v>
      </c>
      <c r="C37" s="111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10" t="str">
        <f>C_predlog!B47</f>
        <v>Demić Muhamed</v>
      </c>
      <c r="C38" s="111"/>
      <c r="D38" s="77">
        <f>SUM(C_predlog!O47:Q47)</f>
        <v>17</v>
      </c>
      <c r="E38" s="77">
        <f>MAX(C_predlog!R47:S47)</f>
        <v>43</v>
      </c>
      <c r="F38" s="19" t="str">
        <f>C_predlog!U47</f>
        <v>D</v>
      </c>
    </row>
    <row r="39" spans="1:6" ht="12.75" customHeight="1" x14ac:dyDescent="0.2">
      <c r="A39" s="57" t="str">
        <f>C_predlog!A48</f>
        <v>34/2019</v>
      </c>
      <c r="B39" s="110" t="str">
        <f>C_predlog!B48</f>
        <v>Kalinić Mihailo</v>
      </c>
      <c r="C39" s="111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10" t="str">
        <f>C_predlog!B49</f>
        <v>Selmanović Vedad</v>
      </c>
      <c r="C40" s="111"/>
      <c r="D40" s="77">
        <f>SUM(C_predlog!O49:Q49)</f>
        <v>19</v>
      </c>
      <c r="E40" s="77">
        <f>MAX(C_predlog!R49:S49)</f>
        <v>33</v>
      </c>
      <c r="F40" s="19" t="str">
        <f>C_predlog!U49</f>
        <v>E</v>
      </c>
    </row>
    <row r="41" spans="1:6" ht="12.75" customHeight="1" x14ac:dyDescent="0.2">
      <c r="A41" s="57" t="str">
        <f>C_predlog!A50</f>
        <v>37/2019</v>
      </c>
      <c r="B41" s="110" t="str">
        <f>C_predlog!B50</f>
        <v>Fatić Milica</v>
      </c>
      <c r="C41" s="111"/>
      <c r="D41" s="77">
        <f>SUM(C_predlog!O50:Q50)</f>
        <v>13</v>
      </c>
      <c r="E41" s="77">
        <f>MAX(C_predlog!R50:S50)</f>
        <v>7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10" t="str">
        <f>C_predlog!B51</f>
        <v>Mijanović Zoran</v>
      </c>
      <c r="C42" s="111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10" t="str">
        <f>C_predlog!B52</f>
        <v>Mandić Vido</v>
      </c>
      <c r="C43" s="111"/>
      <c r="D43" s="77">
        <f>SUM(C_predlog!O52:Q52)</f>
        <v>12</v>
      </c>
      <c r="E43" s="77">
        <f>MAX(C_predlog!R52:S52)</f>
        <v>29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10" t="str">
        <f>C_predlog!B53</f>
        <v>Jovanović Vladimir</v>
      </c>
      <c r="C44" s="111"/>
      <c r="D44" s="77">
        <f>SUM(C_predlog!O53:Q53)</f>
        <v>33</v>
      </c>
      <c r="E44" s="77">
        <f>MAX(C_predlog!R53:S53)</f>
        <v>41</v>
      </c>
      <c r="F44" s="19" t="str">
        <f>C_predlog!U53</f>
        <v>C</v>
      </c>
    </row>
    <row r="45" spans="1:6" ht="12.75" customHeight="1" x14ac:dyDescent="0.2">
      <c r="A45" s="57" t="str">
        <f>C_predlog!A54</f>
        <v>43/2019</v>
      </c>
      <c r="B45" s="110" t="str">
        <f>C_predlog!B54</f>
        <v>Bojanović Sara</v>
      </c>
      <c r="C45" s="111"/>
      <c r="D45" s="77">
        <f>SUM(C_predlog!O54:Q54)</f>
        <v>30</v>
      </c>
      <c r="E45" s="77">
        <f>MAX(C_predlog!R54:S54)</f>
        <v>30</v>
      </c>
      <c r="F45" s="19" t="str">
        <f>C_predlog!U54</f>
        <v>D</v>
      </c>
    </row>
    <row r="46" spans="1:6" ht="12.75" customHeight="1" x14ac:dyDescent="0.2">
      <c r="A46" s="57" t="str">
        <f>C_predlog!A55</f>
        <v>44/2019</v>
      </c>
      <c r="B46" s="110" t="str">
        <f>C_predlog!B55</f>
        <v>Obradović Una</v>
      </c>
      <c r="C46" s="111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10" t="str">
        <f>C_predlog!B56</f>
        <v>Knežević Vuk</v>
      </c>
      <c r="C47" s="111"/>
      <c r="D47" s="77">
        <f>SUM(C_predlog!O56:Q56)</f>
        <v>0</v>
      </c>
      <c r="E47" s="77">
        <f>MAX(C_predlog!R56:S56)</f>
        <v>2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10" t="str">
        <f>C_predlog!B57</f>
        <v>Mijailović Mia</v>
      </c>
      <c r="C48" s="111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10" t="str">
        <f>C_predlog!B58</f>
        <v>Sekulović Una</v>
      </c>
      <c r="C49" s="111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10" t="str">
        <f>C_predlog!B59</f>
        <v>Benić Teodora</v>
      </c>
      <c r="C50" s="111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2" t="s">
        <v>23</v>
      </c>
      <c r="B53" s="112"/>
      <c r="C53" s="112"/>
      <c r="D53" s="112"/>
      <c r="E53" s="112"/>
      <c r="F53" s="13"/>
    </row>
    <row r="54" spans="1:6" ht="17.25" customHeight="1" x14ac:dyDescent="0.25">
      <c r="A54" s="113" t="s">
        <v>53</v>
      </c>
      <c r="B54" s="113"/>
      <c r="C54" s="113"/>
      <c r="D54" s="113"/>
      <c r="E54" s="113"/>
      <c r="F54" s="113"/>
    </row>
    <row r="55" spans="1:6" ht="27" customHeight="1" x14ac:dyDescent="0.2">
      <c r="A55" s="114" t="s">
        <v>24</v>
      </c>
      <c r="B55" s="114"/>
      <c r="C55" s="115" t="s">
        <v>56</v>
      </c>
      <c r="D55" s="115"/>
      <c r="E55" s="115"/>
      <c r="F55" s="115"/>
    </row>
    <row r="56" spans="1:6" ht="17.25" customHeight="1" x14ac:dyDescent="0.2">
      <c r="A56" s="115" t="s">
        <v>2</v>
      </c>
      <c r="B56" s="115"/>
      <c r="C56" s="115"/>
      <c r="D56" s="115" t="s">
        <v>25</v>
      </c>
      <c r="E56" s="115"/>
      <c r="F56" s="115"/>
    </row>
    <row r="57" spans="1:6" ht="4.5" customHeight="1" x14ac:dyDescent="0.25">
      <c r="A57" s="116"/>
      <c r="B57" s="116"/>
      <c r="C57" s="116"/>
      <c r="D57" s="116"/>
      <c r="E57" s="116"/>
      <c r="F57" s="116"/>
    </row>
    <row r="58" spans="1:6" ht="25.5" customHeight="1" x14ac:dyDescent="0.2">
      <c r="A58" s="117" t="s">
        <v>4</v>
      </c>
      <c r="B58" s="119" t="s">
        <v>26</v>
      </c>
      <c r="C58" s="120"/>
      <c r="D58" s="123" t="s">
        <v>27</v>
      </c>
      <c r="E58" s="124"/>
      <c r="F58" s="125" t="s">
        <v>28</v>
      </c>
    </row>
    <row r="59" spans="1:6" ht="42" customHeight="1" thickBot="1" x14ac:dyDescent="0.25">
      <c r="A59" s="118"/>
      <c r="B59" s="121"/>
      <c r="C59" s="122"/>
      <c r="D59" s="17" t="s">
        <v>29</v>
      </c>
      <c r="E59" s="18" t="s">
        <v>30</v>
      </c>
      <c r="F59" s="126"/>
    </row>
    <row r="60" spans="1:6" ht="13.5" thickTop="1" x14ac:dyDescent="0.2">
      <c r="A60" s="37" t="str">
        <f>C_predlog!A60</f>
        <v>49/2019</v>
      </c>
      <c r="B60" s="110" t="str">
        <f>C_predlog!B60</f>
        <v>Brajović Predrag</v>
      </c>
      <c r="C60" s="111"/>
      <c r="D60" s="77">
        <f>SUM(C_predlog!O60:Q60)</f>
        <v>22</v>
      </c>
      <c r="E60" s="77">
        <f>MAX(C_predlog!R60:S60)</f>
        <v>28</v>
      </c>
      <c r="F60" s="19" t="str">
        <f>C_predlog!U60</f>
        <v>E</v>
      </c>
    </row>
    <row r="61" spans="1:6" x14ac:dyDescent="0.2">
      <c r="A61" s="37" t="str">
        <f>C_predlog!A61</f>
        <v>50/2019</v>
      </c>
      <c r="B61" s="110" t="str">
        <f>C_predlog!B61</f>
        <v>Gačević Ognjen</v>
      </c>
      <c r="C61" s="111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10" t="str">
        <f>C_predlog!B62</f>
        <v>Kršić Faris</v>
      </c>
      <c r="C62" s="111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10" t="str">
        <f>C_predlog!B63</f>
        <v>Pejović Vasilisa</v>
      </c>
      <c r="C63" s="111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10" t="str">
        <f>C_predlog!B64</f>
        <v>Radulović Ana</v>
      </c>
      <c r="C64" s="111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10" t="str">
        <f>C_predlog!B65</f>
        <v>Cmiljanić Dunja</v>
      </c>
      <c r="C65" s="111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10" t="str">
        <f>C_predlog!B66</f>
        <v>Vujović Slobodan</v>
      </c>
      <c r="C66" s="111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10" t="str">
        <f>C_predlog!B67</f>
        <v>Kalač Almin</v>
      </c>
      <c r="C67" s="111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10" t="str">
        <f>C_predlog!B68</f>
        <v>Rašović Marija</v>
      </c>
      <c r="C68" s="111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10" t="str">
        <f>C_predlog!B69</f>
        <v>Berišaj Bernard</v>
      </c>
      <c r="C69" s="111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10" t="str">
        <f>C_predlog!B70</f>
        <v>Božović Branko</v>
      </c>
      <c r="C70" s="111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10" t="str">
        <f>C_predlog!B71</f>
        <v>Praščević Ivana</v>
      </c>
      <c r="C71" s="111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10"/>
      <c r="C72" s="111"/>
      <c r="D72" s="77"/>
      <c r="E72" s="77"/>
      <c r="F72" s="19"/>
    </row>
    <row r="73" spans="1:6" x14ac:dyDescent="0.2">
      <c r="A73" s="37"/>
      <c r="B73" s="110"/>
      <c r="C73" s="111"/>
      <c r="D73" s="77"/>
      <c r="E73" s="77"/>
      <c r="F73" s="19"/>
    </row>
    <row r="74" spans="1:6" x14ac:dyDescent="0.2">
      <c r="A74" s="37"/>
      <c r="B74" s="110"/>
      <c r="C74" s="111"/>
      <c r="D74" s="77"/>
      <c r="E74" s="77"/>
      <c r="F74" s="19"/>
    </row>
    <row r="75" spans="1:6" x14ac:dyDescent="0.2">
      <c r="A75" s="37"/>
      <c r="B75" s="110"/>
      <c r="C75" s="111"/>
      <c r="D75" s="77"/>
      <c r="E75" s="77"/>
      <c r="F75" s="19"/>
    </row>
    <row r="76" spans="1:6" x14ac:dyDescent="0.2">
      <c r="A76" s="37"/>
      <c r="B76" s="110"/>
      <c r="C76" s="111"/>
      <c r="D76" s="77"/>
      <c r="E76" s="77"/>
      <c r="F76" s="19"/>
    </row>
    <row r="77" spans="1:6" x14ac:dyDescent="0.2">
      <c r="A77" s="37"/>
      <c r="B77" s="110"/>
      <c r="C77" s="111"/>
      <c r="D77" s="77"/>
      <c r="E77" s="77"/>
      <c r="F77" s="19"/>
    </row>
    <row r="78" spans="1:6" x14ac:dyDescent="0.2">
      <c r="A78" s="37"/>
      <c r="B78" s="110"/>
      <c r="C78" s="111"/>
      <c r="D78" s="77"/>
      <c r="E78" s="77"/>
      <c r="F78" s="19"/>
    </row>
    <row r="79" spans="1:6" x14ac:dyDescent="0.2">
      <c r="A79" s="37"/>
      <c r="B79" s="110"/>
      <c r="C79" s="111"/>
      <c r="D79" s="77"/>
      <c r="E79" s="77"/>
      <c r="F79" s="19"/>
    </row>
    <row r="80" spans="1:6" x14ac:dyDescent="0.2">
      <c r="A80" s="37"/>
      <c r="B80" s="110"/>
      <c r="C80" s="111"/>
      <c r="D80" s="77"/>
      <c r="E80" s="77"/>
      <c r="F80" s="19"/>
    </row>
    <row r="81" spans="1:6" x14ac:dyDescent="0.2">
      <c r="A81" s="37"/>
      <c r="B81" s="110"/>
      <c r="C81" s="111"/>
      <c r="D81" s="77"/>
      <c r="E81" s="77"/>
      <c r="F81" s="19"/>
    </row>
    <row r="82" spans="1:6" x14ac:dyDescent="0.2">
      <c r="A82" s="37"/>
      <c r="B82" s="110"/>
      <c r="C82" s="111"/>
      <c r="D82" s="77"/>
      <c r="E82" s="77"/>
      <c r="F82" s="19"/>
    </row>
    <row r="83" spans="1:6" x14ac:dyDescent="0.2">
      <c r="A83" s="37"/>
      <c r="B83" s="110"/>
      <c r="C83" s="111"/>
      <c r="D83" s="77"/>
      <c r="E83" s="77"/>
      <c r="F83" s="19"/>
    </row>
    <row r="84" spans="1:6" x14ac:dyDescent="0.2">
      <c r="A84" s="37"/>
      <c r="B84" s="110"/>
      <c r="C84" s="111"/>
      <c r="D84" s="77"/>
      <c r="E84" s="77"/>
      <c r="F84" s="19"/>
    </row>
    <row r="85" spans="1:6" x14ac:dyDescent="0.2">
      <c r="A85" s="37"/>
      <c r="B85" s="110"/>
      <c r="C85" s="111"/>
      <c r="D85" s="77"/>
      <c r="E85" s="77"/>
      <c r="F85" s="19"/>
    </row>
    <row r="86" spans="1:6" x14ac:dyDescent="0.2">
      <c r="A86" s="37"/>
      <c r="B86" s="110"/>
      <c r="C86" s="111"/>
      <c r="D86" s="77"/>
      <c r="E86" s="77"/>
      <c r="F86" s="19"/>
    </row>
    <row r="87" spans="1:6" x14ac:dyDescent="0.2">
      <c r="A87" s="37"/>
      <c r="B87" s="110"/>
      <c r="C87" s="111"/>
      <c r="D87" s="77"/>
      <c r="E87" s="77"/>
      <c r="F87" s="19"/>
    </row>
    <row r="88" spans="1:6" x14ac:dyDescent="0.2">
      <c r="A88" s="37"/>
      <c r="B88" s="110"/>
      <c r="C88" s="111"/>
      <c r="D88" s="77"/>
      <c r="E88" s="77"/>
      <c r="F88" s="19"/>
    </row>
    <row r="89" spans="1:6" x14ac:dyDescent="0.2">
      <c r="A89" s="37"/>
      <c r="B89" s="110"/>
      <c r="C89" s="111"/>
      <c r="D89" s="77"/>
      <c r="E89" s="77"/>
      <c r="F89" s="19"/>
    </row>
    <row r="90" spans="1:6" x14ac:dyDescent="0.2">
      <c r="A90" s="37"/>
      <c r="B90" s="110"/>
      <c r="C90" s="111"/>
      <c r="D90" s="77"/>
      <c r="E90" s="77"/>
      <c r="F90" s="19"/>
    </row>
    <row r="91" spans="1:6" x14ac:dyDescent="0.2">
      <c r="A91" s="37"/>
      <c r="B91" s="110"/>
      <c r="C91" s="111"/>
      <c r="D91" s="77"/>
      <c r="E91" s="77"/>
      <c r="F91" s="19"/>
    </row>
    <row r="92" spans="1:6" x14ac:dyDescent="0.2">
      <c r="A92" s="37"/>
      <c r="B92" s="110"/>
      <c r="C92" s="111"/>
      <c r="D92" s="77"/>
      <c r="E92" s="77"/>
      <c r="F92" s="19"/>
    </row>
    <row r="93" spans="1:6" x14ac:dyDescent="0.2">
      <c r="A93" s="37"/>
      <c r="B93" s="110"/>
      <c r="C93" s="111"/>
      <c r="D93" s="77"/>
      <c r="E93" s="77"/>
      <c r="F93" s="19"/>
    </row>
    <row r="94" spans="1:6" x14ac:dyDescent="0.2">
      <c r="A94" s="37"/>
      <c r="B94" s="110"/>
      <c r="C94" s="111"/>
      <c r="D94" s="77"/>
      <c r="E94" s="77"/>
      <c r="F94" s="19"/>
    </row>
    <row r="95" spans="1:6" x14ac:dyDescent="0.2">
      <c r="A95" s="37"/>
      <c r="B95" s="110"/>
      <c r="C95" s="111"/>
      <c r="D95" s="77"/>
      <c r="E95" s="77"/>
      <c r="F95" s="19"/>
    </row>
    <row r="96" spans="1:6" x14ac:dyDescent="0.2">
      <c r="A96" s="37"/>
      <c r="B96" s="110"/>
      <c r="C96" s="111"/>
      <c r="D96" s="77"/>
      <c r="E96" s="77"/>
      <c r="F96" s="19"/>
    </row>
    <row r="97" spans="1:6" x14ac:dyDescent="0.2">
      <c r="A97" s="37"/>
      <c r="B97" s="110"/>
      <c r="C97" s="111"/>
      <c r="D97" s="77"/>
      <c r="E97" s="77"/>
      <c r="F97" s="19"/>
    </row>
    <row r="98" spans="1:6" x14ac:dyDescent="0.2">
      <c r="A98" s="37"/>
      <c r="B98" s="110"/>
      <c r="C98" s="111"/>
      <c r="D98" s="77"/>
      <c r="E98" s="77"/>
      <c r="F98" s="19"/>
    </row>
    <row r="99" spans="1:6" x14ac:dyDescent="0.2">
      <c r="A99" s="37"/>
      <c r="B99" s="110"/>
      <c r="C99" s="111"/>
      <c r="D99" s="77"/>
      <c r="E99" s="77"/>
      <c r="F99" s="19"/>
    </row>
    <row r="100" spans="1:6" x14ac:dyDescent="0.2">
      <c r="A100" s="37"/>
      <c r="B100" s="110"/>
      <c r="C100" s="111"/>
      <c r="D100" s="77"/>
      <c r="E100" s="77"/>
      <c r="F100" s="19"/>
    </row>
    <row r="101" spans="1:6" x14ac:dyDescent="0.2">
      <c r="A101" s="37"/>
      <c r="B101" s="110"/>
      <c r="C101" s="111"/>
      <c r="D101" s="77"/>
      <c r="E101" s="77"/>
      <c r="F101" s="19"/>
    </row>
    <row r="102" spans="1:6" x14ac:dyDescent="0.2">
      <c r="A102" s="57"/>
      <c r="B102" s="110"/>
      <c r="C102" s="111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7"/>
  <sheetViews>
    <sheetView tabSelected="1" topLeftCell="F1" workbookViewId="0">
      <selection activeCell="W13" sqref="W13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36" ht="18.75" x14ac:dyDescent="0.2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40"/>
      <c r="T1" s="140"/>
      <c r="U1" s="140"/>
    </row>
    <row r="2" spans="1:36" x14ac:dyDescent="0.2">
      <c r="A2" s="141" t="s">
        <v>58</v>
      </c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4"/>
      <c r="O2" s="145" t="s">
        <v>1</v>
      </c>
      <c r="P2" s="146"/>
      <c r="Q2" s="146"/>
      <c r="R2" s="147"/>
      <c r="S2" s="147"/>
      <c r="T2" s="147"/>
      <c r="U2" s="148"/>
    </row>
    <row r="3" spans="1:36" ht="21" customHeight="1" x14ac:dyDescent="0.2">
      <c r="A3" s="149" t="s">
        <v>2</v>
      </c>
      <c r="B3" s="149"/>
      <c r="C3" s="149"/>
      <c r="D3" s="150" t="s">
        <v>3</v>
      </c>
      <c r="E3" s="150"/>
      <c r="F3" s="150"/>
      <c r="G3" s="150"/>
      <c r="H3" s="151" t="s">
        <v>56</v>
      </c>
      <c r="I3" s="151"/>
      <c r="J3" s="151"/>
      <c r="K3" s="151"/>
      <c r="L3" s="151"/>
      <c r="M3" s="151"/>
      <c r="N3" s="151"/>
      <c r="O3" s="151"/>
      <c r="P3" s="151"/>
      <c r="Q3" s="152" t="s">
        <v>267</v>
      </c>
      <c r="R3" s="152"/>
      <c r="S3" s="152"/>
      <c r="T3" s="152"/>
      <c r="U3" s="152"/>
    </row>
    <row r="4" spans="1:36" ht="6.75" customHeight="1" x14ac:dyDescent="0.2">
      <c r="D4" s="2"/>
      <c r="E4" s="2"/>
      <c r="F4" s="2"/>
      <c r="G4" s="2"/>
      <c r="H4" s="2"/>
    </row>
    <row r="5" spans="1:36" ht="21" customHeight="1" x14ac:dyDescent="0.2">
      <c r="A5" s="127" t="s">
        <v>4</v>
      </c>
      <c r="B5" s="130" t="s">
        <v>5</v>
      </c>
      <c r="C5" s="133" t="s">
        <v>6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 t="s">
        <v>7</v>
      </c>
      <c r="U5" s="136" t="s">
        <v>8</v>
      </c>
    </row>
    <row r="6" spans="1:36" ht="21" customHeight="1" x14ac:dyDescent="0.2">
      <c r="A6" s="128"/>
      <c r="B6" s="131"/>
      <c r="C6" s="3"/>
      <c r="D6" s="138" t="s">
        <v>9</v>
      </c>
      <c r="E6" s="138"/>
      <c r="F6" s="138"/>
      <c r="G6" s="138"/>
      <c r="H6" s="138"/>
      <c r="I6" s="138" t="s">
        <v>10</v>
      </c>
      <c r="J6" s="138"/>
      <c r="K6" s="138"/>
      <c r="L6" s="138" t="s">
        <v>11</v>
      </c>
      <c r="M6" s="138"/>
      <c r="N6" s="138"/>
      <c r="O6" s="138" t="s">
        <v>12</v>
      </c>
      <c r="P6" s="138"/>
      <c r="Q6" s="138"/>
      <c r="R6" s="138" t="s">
        <v>13</v>
      </c>
      <c r="S6" s="138"/>
      <c r="T6" s="134"/>
      <c r="U6" s="136"/>
    </row>
    <row r="7" spans="1:36" ht="21" customHeight="1" x14ac:dyDescent="0.2">
      <c r="A7" s="129"/>
      <c r="B7" s="132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5"/>
      <c r="U7" s="137"/>
      <c r="Y7" s="81" t="s">
        <v>598</v>
      </c>
      <c r="Z7" s="81" t="s">
        <v>595</v>
      </c>
      <c r="AA7" s="38"/>
      <c r="AB7" s="81" t="s">
        <v>596</v>
      </c>
      <c r="AC7" s="81" t="s">
        <v>597</v>
      </c>
      <c r="AE7" s="81" t="s">
        <v>599</v>
      </c>
      <c r="AF7" s="60" t="s">
        <v>600</v>
      </c>
    </row>
    <row r="8" spans="1:36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>
        <v>40</v>
      </c>
      <c r="P8" s="10"/>
      <c r="Q8" s="9"/>
      <c r="R8" s="7">
        <v>15</v>
      </c>
      <c r="S8" s="7">
        <v>30</v>
      </c>
      <c r="T8" s="11">
        <f t="shared" ref="T8:T37" si="0">SUM(D8:E8,O8,P8,MAX(R8,S8))</f>
        <v>70</v>
      </c>
      <c r="U8" s="11" t="str">
        <f>IF(T8&gt;89,"A",IF(T8&gt;79,"B",IF(T8&gt;69,"C",IF(T8&gt;59,"D",IF(T8&gt;49,"E","F")))))</f>
        <v>C</v>
      </c>
      <c r="X8" s="38"/>
      <c r="Y8" s="38">
        <v>27</v>
      </c>
      <c r="Z8" s="1">
        <v>13</v>
      </c>
      <c r="AB8" s="1">
        <v>0</v>
      </c>
      <c r="AC8" s="38">
        <v>5</v>
      </c>
      <c r="AD8" s="38"/>
      <c r="AE8" s="1">
        <v>8</v>
      </c>
      <c r="AF8" s="1">
        <v>12</v>
      </c>
      <c r="AG8" s="1">
        <f t="shared" ref="AG8:AG9" si="1">IF(MAX(AB8,AF8)+Z8&gt;11,10,0)+MAX(AE8,AC8)+MAX(AF8,AB8)</f>
        <v>30</v>
      </c>
      <c r="AI8" s="1">
        <f>IF(OR(ISBLANK(AG8),AB8&lt;=AF8),0,AB8-AF8)</f>
        <v>0</v>
      </c>
      <c r="AJ8" s="1">
        <f>IF(OR(ISBLANK(AG8),AC8&lt;=AE8),0,AC8-AE8)</f>
        <v>0</v>
      </c>
    </row>
    <row r="9" spans="1:36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/>
      <c r="J9" s="9"/>
      <c r="K9" s="9"/>
      <c r="L9" s="9"/>
      <c r="M9" s="9"/>
      <c r="N9" s="9"/>
      <c r="O9" s="10">
        <v>19</v>
      </c>
      <c r="P9" s="10"/>
      <c r="Q9" s="9"/>
      <c r="R9" s="7">
        <v>7</v>
      </c>
      <c r="S9" s="7">
        <v>31</v>
      </c>
      <c r="T9" s="11">
        <f t="shared" si="0"/>
        <v>50</v>
      </c>
      <c r="U9" s="11" t="str">
        <f t="shared" ref="U9:U37" si="2">IF(T9&gt;89,"A",IF(T9&gt;79,"B",IF(T9&gt;69,"C",IF(T9&gt;59,"D",IF(T9&gt;49,"E","F")))))</f>
        <v>E</v>
      </c>
      <c r="X9" s="38"/>
      <c r="Y9" s="38">
        <v>17</v>
      </c>
      <c r="Z9" s="1">
        <v>4</v>
      </c>
      <c r="AB9" s="1">
        <v>4</v>
      </c>
      <c r="AC9" s="38">
        <v>3</v>
      </c>
      <c r="AD9" s="38"/>
      <c r="AE9" s="1">
        <v>6</v>
      </c>
      <c r="AF9" s="83">
        <v>15</v>
      </c>
      <c r="AG9" s="1">
        <f t="shared" si="1"/>
        <v>31</v>
      </c>
      <c r="AI9" s="1">
        <f t="shared" ref="AI9:AI68" si="3">IF(OR(ISBLANK(AG9),AB9&lt;=AF9),0,AB9-AF9)</f>
        <v>0</v>
      </c>
      <c r="AJ9" s="1">
        <f t="shared" ref="AJ9:AJ68" si="4">IF(OR(ISBLANK(AG9),AC9&lt;=AE9),0,AC9-AE9)</f>
        <v>0</v>
      </c>
    </row>
    <row r="10" spans="1:36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41</v>
      </c>
      <c r="P10" s="10"/>
      <c r="Q10" s="9"/>
      <c r="R10" s="7">
        <v>39</v>
      </c>
      <c r="S10" s="7"/>
      <c r="T10" s="11">
        <f t="shared" si="0"/>
        <v>80</v>
      </c>
      <c r="U10" s="11" t="str">
        <f t="shared" si="2"/>
        <v>B</v>
      </c>
      <c r="X10" s="38"/>
      <c r="Y10" s="38">
        <v>27</v>
      </c>
      <c r="Z10" s="1">
        <v>14</v>
      </c>
      <c r="AB10" s="1">
        <v>19</v>
      </c>
      <c r="AC10" s="38">
        <v>10</v>
      </c>
      <c r="AD10" s="38"/>
      <c r="AI10" s="1">
        <f t="shared" si="3"/>
        <v>0</v>
      </c>
      <c r="AJ10" s="1">
        <f t="shared" si="4"/>
        <v>0</v>
      </c>
    </row>
    <row r="11" spans="1:36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39</v>
      </c>
      <c r="P11" s="10"/>
      <c r="Q11" s="9"/>
      <c r="R11" s="7"/>
      <c r="S11" s="7">
        <v>44</v>
      </c>
      <c r="T11" s="11">
        <f t="shared" si="0"/>
        <v>83</v>
      </c>
      <c r="U11" s="11" t="str">
        <f t="shared" si="2"/>
        <v>B</v>
      </c>
      <c r="X11" s="38"/>
      <c r="Y11" s="38">
        <v>26</v>
      </c>
      <c r="Z11" s="1">
        <v>13</v>
      </c>
      <c r="AB11" s="1">
        <v>0</v>
      </c>
      <c r="AC11" s="38">
        <v>0</v>
      </c>
      <c r="AD11" s="38"/>
      <c r="AE11" s="1">
        <v>9</v>
      </c>
      <c r="AF11" s="1">
        <v>25</v>
      </c>
      <c r="AG11" s="1">
        <f t="shared" ref="AG11:AG63" si="5">IF(MAX(AB11,AF11)+Z11&gt;11,10,0)+MAX(AE11,AC11)+MAX(AF11,AB11)</f>
        <v>44</v>
      </c>
      <c r="AI11" s="1">
        <f t="shared" si="3"/>
        <v>0</v>
      </c>
      <c r="AJ11" s="1">
        <f t="shared" si="4"/>
        <v>0</v>
      </c>
    </row>
    <row r="12" spans="1:36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>
        <v>35</v>
      </c>
      <c r="P12" s="10"/>
      <c r="Q12" s="9"/>
      <c r="R12" s="7">
        <v>35</v>
      </c>
      <c r="S12" s="7">
        <v>45</v>
      </c>
      <c r="T12" s="11">
        <f t="shared" si="0"/>
        <v>80</v>
      </c>
      <c r="U12" s="11" t="str">
        <f t="shared" si="2"/>
        <v>B</v>
      </c>
      <c r="X12" s="38"/>
      <c r="Y12" s="38">
        <v>24</v>
      </c>
      <c r="Z12" s="1">
        <v>11</v>
      </c>
      <c r="AB12" s="1">
        <v>17</v>
      </c>
      <c r="AC12" s="38">
        <v>8</v>
      </c>
      <c r="AD12" s="38"/>
      <c r="AF12" s="1">
        <v>27</v>
      </c>
      <c r="AG12" s="1">
        <f t="shared" si="5"/>
        <v>45</v>
      </c>
      <c r="AI12" s="1">
        <f t="shared" si="3"/>
        <v>0</v>
      </c>
      <c r="AJ12" s="1">
        <f t="shared" si="4"/>
        <v>8</v>
      </c>
    </row>
    <row r="13" spans="1:36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15</v>
      </c>
      <c r="P13" s="10"/>
      <c r="Q13" s="9"/>
      <c r="R13" s="7"/>
      <c r="S13" s="7"/>
      <c r="T13" s="11">
        <f t="shared" si="0"/>
        <v>15</v>
      </c>
      <c r="U13" s="11" t="str">
        <f t="shared" si="2"/>
        <v>F</v>
      </c>
      <c r="V13" s="60"/>
      <c r="X13" s="38"/>
      <c r="Y13" s="38">
        <v>13</v>
      </c>
      <c r="Z13" s="1">
        <v>5</v>
      </c>
      <c r="AB13" s="1">
        <v>0</v>
      </c>
      <c r="AC13" s="38">
        <v>0</v>
      </c>
      <c r="AD13" s="38"/>
      <c r="AI13" s="1">
        <f t="shared" si="3"/>
        <v>0</v>
      </c>
      <c r="AJ13" s="1">
        <f t="shared" si="4"/>
        <v>0</v>
      </c>
    </row>
    <row r="14" spans="1:36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18</v>
      </c>
      <c r="P14" s="10"/>
      <c r="Q14" s="9"/>
      <c r="R14" s="7"/>
      <c r="S14" s="7">
        <v>37</v>
      </c>
      <c r="T14" s="11">
        <f t="shared" si="0"/>
        <v>55</v>
      </c>
      <c r="U14" s="11" t="str">
        <f t="shared" si="2"/>
        <v>E</v>
      </c>
      <c r="X14" s="38"/>
      <c r="Y14" s="38">
        <v>18</v>
      </c>
      <c r="Z14" s="1">
        <v>0</v>
      </c>
      <c r="AB14" s="1">
        <v>0</v>
      </c>
      <c r="AC14" s="38">
        <v>0</v>
      </c>
      <c r="AD14" s="38"/>
      <c r="AE14" s="1">
        <v>5</v>
      </c>
      <c r="AF14" s="83">
        <v>22</v>
      </c>
      <c r="AG14" s="1">
        <f t="shared" si="5"/>
        <v>37</v>
      </c>
      <c r="AI14" s="1">
        <f t="shared" si="3"/>
        <v>0</v>
      </c>
      <c r="AJ14" s="1">
        <f t="shared" si="4"/>
        <v>0</v>
      </c>
    </row>
    <row r="15" spans="1:36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/>
      <c r="J15" s="9"/>
      <c r="K15" s="9"/>
      <c r="L15" s="9"/>
      <c r="M15" s="9"/>
      <c r="N15" s="9"/>
      <c r="O15" s="10">
        <v>13</v>
      </c>
      <c r="P15" s="10"/>
      <c r="Q15" s="9"/>
      <c r="R15" s="7"/>
      <c r="S15" s="7">
        <v>5</v>
      </c>
      <c r="T15" s="11">
        <f t="shared" si="0"/>
        <v>18</v>
      </c>
      <c r="U15" s="11" t="str">
        <f t="shared" si="2"/>
        <v>F</v>
      </c>
      <c r="X15" s="38"/>
      <c r="Y15" s="38">
        <v>13</v>
      </c>
      <c r="Z15" s="1">
        <v>1</v>
      </c>
      <c r="AB15" s="1">
        <v>0</v>
      </c>
      <c r="AC15" s="38">
        <v>0</v>
      </c>
      <c r="AD15" s="38"/>
      <c r="AE15" s="1">
        <v>5</v>
      </c>
      <c r="AF15" s="1">
        <v>0</v>
      </c>
      <c r="AG15" s="1">
        <f t="shared" si="5"/>
        <v>5</v>
      </c>
      <c r="AI15" s="1">
        <f t="shared" si="3"/>
        <v>0</v>
      </c>
      <c r="AJ15" s="1">
        <f t="shared" si="4"/>
        <v>0</v>
      </c>
    </row>
    <row r="16" spans="1:36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11</v>
      </c>
      <c r="P16" s="10"/>
      <c r="Q16" s="9"/>
      <c r="R16" s="7">
        <v>6</v>
      </c>
      <c r="S16" s="7">
        <v>27</v>
      </c>
      <c r="T16" s="11">
        <f t="shared" si="0"/>
        <v>38</v>
      </c>
      <c r="U16" s="11" t="str">
        <f t="shared" si="2"/>
        <v>F</v>
      </c>
      <c r="W16" s="60"/>
      <c r="X16" s="38"/>
      <c r="Y16" s="38">
        <v>8</v>
      </c>
      <c r="Z16" s="1">
        <v>4</v>
      </c>
      <c r="AB16" s="1">
        <v>3</v>
      </c>
      <c r="AC16" s="38">
        <v>3</v>
      </c>
      <c r="AD16" s="38"/>
      <c r="AE16" s="1">
        <v>7</v>
      </c>
      <c r="AF16" s="83">
        <v>10</v>
      </c>
      <c r="AG16" s="1">
        <f t="shared" si="5"/>
        <v>27</v>
      </c>
      <c r="AI16" s="1">
        <f t="shared" si="3"/>
        <v>0</v>
      </c>
      <c r="AJ16" s="1">
        <f t="shared" si="4"/>
        <v>0</v>
      </c>
    </row>
    <row r="17" spans="1:36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2"/>
        <v>F</v>
      </c>
      <c r="X17" s="38"/>
      <c r="Y17" s="38">
        <v>11</v>
      </c>
      <c r="Z17" s="1">
        <v>1</v>
      </c>
      <c r="AB17" s="1">
        <v>0</v>
      </c>
      <c r="AC17" s="38">
        <v>0</v>
      </c>
      <c r="AD17" s="38"/>
      <c r="AI17" s="1">
        <f t="shared" si="3"/>
        <v>0</v>
      </c>
      <c r="AJ17" s="1">
        <f t="shared" si="4"/>
        <v>0</v>
      </c>
    </row>
    <row r="18" spans="1:36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>
        <v>14</v>
      </c>
      <c r="P18" s="10"/>
      <c r="Q18" s="9"/>
      <c r="R18" s="7">
        <v>1</v>
      </c>
      <c r="S18" s="7">
        <v>5</v>
      </c>
      <c r="T18" s="11">
        <f t="shared" si="0"/>
        <v>19</v>
      </c>
      <c r="U18" s="11" t="str">
        <f t="shared" si="2"/>
        <v>F</v>
      </c>
      <c r="X18" s="38"/>
      <c r="Y18" s="38">
        <v>12</v>
      </c>
      <c r="Z18" s="1">
        <v>2</v>
      </c>
      <c r="AB18" s="1">
        <v>0</v>
      </c>
      <c r="AC18" s="38">
        <v>1</v>
      </c>
      <c r="AD18" s="38"/>
      <c r="AE18" s="1">
        <v>5</v>
      </c>
      <c r="AF18" s="1">
        <v>0</v>
      </c>
      <c r="AG18" s="1">
        <f t="shared" si="5"/>
        <v>5</v>
      </c>
      <c r="AI18" s="1">
        <f t="shared" si="3"/>
        <v>0</v>
      </c>
      <c r="AJ18" s="1">
        <f t="shared" si="4"/>
        <v>0</v>
      </c>
    </row>
    <row r="19" spans="1:36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23</v>
      </c>
      <c r="P19" s="10"/>
      <c r="Q19" s="9"/>
      <c r="R19" s="7">
        <v>27</v>
      </c>
      <c r="S19" s="7"/>
      <c r="T19" s="11">
        <f t="shared" si="0"/>
        <v>50</v>
      </c>
      <c r="U19" s="11" t="str">
        <f t="shared" si="2"/>
        <v>E</v>
      </c>
      <c r="X19" s="38"/>
      <c r="Y19" s="38">
        <v>18</v>
      </c>
      <c r="Z19" s="1">
        <v>5</v>
      </c>
      <c r="AB19" s="1">
        <v>10</v>
      </c>
      <c r="AC19" s="38">
        <v>7</v>
      </c>
      <c r="AD19" s="38"/>
      <c r="AI19" s="1">
        <f t="shared" si="3"/>
        <v>0</v>
      </c>
      <c r="AJ19" s="1">
        <f t="shared" si="4"/>
        <v>0</v>
      </c>
    </row>
    <row r="20" spans="1:36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2"/>
        <v>F</v>
      </c>
      <c r="W20" s="60"/>
      <c r="X20" s="38"/>
      <c r="Y20" s="38">
        <v>15</v>
      </c>
      <c r="Z20" s="1">
        <v>4</v>
      </c>
      <c r="AB20" s="1">
        <v>0</v>
      </c>
      <c r="AC20" s="38">
        <v>0</v>
      </c>
      <c r="AD20" s="38"/>
      <c r="AI20" s="1">
        <f t="shared" si="3"/>
        <v>0</v>
      </c>
      <c r="AJ20" s="1">
        <f t="shared" si="4"/>
        <v>0</v>
      </c>
    </row>
    <row r="21" spans="1:36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40</v>
      </c>
      <c r="P21" s="10"/>
      <c r="Q21" s="9"/>
      <c r="R21" s="7">
        <v>40</v>
      </c>
      <c r="S21" s="7">
        <v>50</v>
      </c>
      <c r="T21" s="11">
        <f t="shared" si="0"/>
        <v>90</v>
      </c>
      <c r="U21" s="11" t="str">
        <f t="shared" si="2"/>
        <v>A</v>
      </c>
      <c r="X21" s="38"/>
      <c r="Y21" s="38">
        <v>26</v>
      </c>
      <c r="Z21" s="1">
        <v>14</v>
      </c>
      <c r="AB21" s="1">
        <v>20</v>
      </c>
      <c r="AC21" s="38">
        <v>10</v>
      </c>
      <c r="AD21" s="38"/>
      <c r="AI21" s="1">
        <f t="shared" si="3"/>
        <v>0</v>
      </c>
      <c r="AJ21" s="1">
        <f t="shared" si="4"/>
        <v>0</v>
      </c>
    </row>
    <row r="22" spans="1:36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2"/>
        <v>F</v>
      </c>
      <c r="X22" s="38"/>
      <c r="Y22" s="38">
        <v>0</v>
      </c>
      <c r="Z22" s="1">
        <v>0</v>
      </c>
      <c r="AB22" s="1">
        <v>0</v>
      </c>
      <c r="AC22" s="38">
        <v>0</v>
      </c>
      <c r="AD22" s="38"/>
      <c r="AI22" s="1">
        <f t="shared" si="3"/>
        <v>0</v>
      </c>
      <c r="AJ22" s="1">
        <f t="shared" si="4"/>
        <v>0</v>
      </c>
    </row>
    <row r="23" spans="1:36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>
        <v>15</v>
      </c>
      <c r="P23" s="10"/>
      <c r="Q23" s="9"/>
      <c r="R23" s="7"/>
      <c r="S23" s="7">
        <v>2</v>
      </c>
      <c r="T23" s="11">
        <f t="shared" si="0"/>
        <v>17</v>
      </c>
      <c r="U23" s="11" t="str">
        <f t="shared" si="2"/>
        <v>F</v>
      </c>
      <c r="X23" s="38"/>
      <c r="Y23" s="38">
        <v>15</v>
      </c>
      <c r="Z23" s="1">
        <v>0</v>
      </c>
      <c r="AB23" s="1">
        <v>0</v>
      </c>
      <c r="AC23" s="38">
        <v>0</v>
      </c>
      <c r="AD23" s="38"/>
      <c r="AE23" s="1">
        <v>2</v>
      </c>
      <c r="AF23" s="1">
        <v>0</v>
      </c>
      <c r="AG23" s="1">
        <f t="shared" si="5"/>
        <v>2</v>
      </c>
      <c r="AI23" s="1">
        <f t="shared" si="3"/>
        <v>0</v>
      </c>
      <c r="AJ23" s="1">
        <f t="shared" si="4"/>
        <v>0</v>
      </c>
    </row>
    <row r="24" spans="1:36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2"/>
        <v>F</v>
      </c>
      <c r="X24" s="38"/>
      <c r="Y24" s="38">
        <v>0</v>
      </c>
      <c r="Z24" s="1">
        <v>0</v>
      </c>
      <c r="AB24" s="1">
        <v>0</v>
      </c>
      <c r="AC24" s="38">
        <v>0</v>
      </c>
      <c r="AD24" s="38"/>
      <c r="AI24" s="1">
        <f t="shared" si="3"/>
        <v>0</v>
      </c>
      <c r="AJ24" s="1">
        <f t="shared" si="4"/>
        <v>0</v>
      </c>
    </row>
    <row r="25" spans="1:36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>
        <v>18</v>
      </c>
      <c r="P25" s="10"/>
      <c r="Q25" s="9"/>
      <c r="R25" s="7">
        <v>0</v>
      </c>
      <c r="S25" s="7">
        <v>32</v>
      </c>
      <c r="T25" s="11">
        <f t="shared" si="0"/>
        <v>50</v>
      </c>
      <c r="U25" s="11" t="str">
        <f t="shared" si="2"/>
        <v>E</v>
      </c>
      <c r="X25" s="38"/>
      <c r="Y25" s="38">
        <v>15</v>
      </c>
      <c r="Z25" s="1">
        <v>3</v>
      </c>
      <c r="AB25" s="1">
        <v>0</v>
      </c>
      <c r="AC25" s="38">
        <v>0</v>
      </c>
      <c r="AD25" s="38"/>
      <c r="AE25" s="1">
        <v>6</v>
      </c>
      <c r="AF25" s="1">
        <v>16</v>
      </c>
      <c r="AG25" s="1">
        <f t="shared" si="5"/>
        <v>32</v>
      </c>
      <c r="AI25" s="1">
        <f t="shared" si="3"/>
        <v>0</v>
      </c>
      <c r="AJ25" s="1">
        <f t="shared" si="4"/>
        <v>0</v>
      </c>
    </row>
    <row r="26" spans="1:36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20</v>
      </c>
      <c r="P26" s="10"/>
      <c r="Q26" s="9"/>
      <c r="R26" s="7">
        <v>5</v>
      </c>
      <c r="S26" s="7">
        <v>30</v>
      </c>
      <c r="T26" s="11">
        <f t="shared" si="0"/>
        <v>50</v>
      </c>
      <c r="U26" s="11" t="str">
        <f t="shared" si="2"/>
        <v>E</v>
      </c>
      <c r="W26" s="60"/>
      <c r="X26" s="38"/>
      <c r="Y26" s="38">
        <v>17</v>
      </c>
      <c r="Z26" s="1">
        <v>3</v>
      </c>
      <c r="AB26" s="1">
        <v>0</v>
      </c>
      <c r="AC26" s="38">
        <v>5</v>
      </c>
      <c r="AD26" s="38"/>
      <c r="AF26" s="1">
        <v>15</v>
      </c>
      <c r="AG26" s="1">
        <f t="shared" si="5"/>
        <v>30</v>
      </c>
      <c r="AI26" s="1">
        <f t="shared" si="3"/>
        <v>0</v>
      </c>
      <c r="AJ26" s="1">
        <f t="shared" si="4"/>
        <v>5</v>
      </c>
    </row>
    <row r="27" spans="1:36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>
        <v>5</v>
      </c>
      <c r="P27" s="10"/>
      <c r="Q27" s="9"/>
      <c r="R27" s="7">
        <v>10</v>
      </c>
      <c r="S27" s="7">
        <v>13</v>
      </c>
      <c r="T27" s="11">
        <f t="shared" si="0"/>
        <v>18</v>
      </c>
      <c r="U27" s="11" t="str">
        <f t="shared" si="2"/>
        <v>F</v>
      </c>
      <c r="X27" s="38"/>
      <c r="Y27" s="38">
        <v>5</v>
      </c>
      <c r="Z27" s="1">
        <v>0</v>
      </c>
      <c r="AB27" s="1">
        <v>2</v>
      </c>
      <c r="AC27" s="38">
        <v>8</v>
      </c>
      <c r="AD27" s="38"/>
      <c r="AF27" s="1">
        <v>5</v>
      </c>
      <c r="AG27" s="1">
        <f t="shared" si="5"/>
        <v>13</v>
      </c>
      <c r="AI27" s="1">
        <f t="shared" si="3"/>
        <v>0</v>
      </c>
      <c r="AJ27" s="1">
        <f t="shared" si="4"/>
        <v>8</v>
      </c>
    </row>
    <row r="28" spans="1:36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>
        <v>11</v>
      </c>
      <c r="P28" s="10"/>
      <c r="Q28" s="9"/>
      <c r="R28" s="7"/>
      <c r="S28" s="7">
        <v>6</v>
      </c>
      <c r="T28" s="11">
        <f t="shared" si="0"/>
        <v>17</v>
      </c>
      <c r="U28" s="11" t="str">
        <f t="shared" si="2"/>
        <v>F</v>
      </c>
      <c r="X28" s="38"/>
      <c r="Y28" s="38">
        <v>9</v>
      </c>
      <c r="Z28" s="1">
        <v>2</v>
      </c>
      <c r="AB28" s="1">
        <v>0</v>
      </c>
      <c r="AC28" s="38">
        <v>0</v>
      </c>
      <c r="AD28" s="38"/>
      <c r="AE28" s="1">
        <v>6</v>
      </c>
      <c r="AG28" s="1">
        <f t="shared" si="5"/>
        <v>6</v>
      </c>
      <c r="AI28" s="1">
        <f t="shared" si="3"/>
        <v>0</v>
      </c>
      <c r="AJ28" s="1">
        <f t="shared" si="4"/>
        <v>0</v>
      </c>
    </row>
    <row r="29" spans="1:36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>
        <v>31</v>
      </c>
      <c r="P29" s="10"/>
      <c r="Q29" s="9"/>
      <c r="R29" s="7">
        <v>19</v>
      </c>
      <c r="S29" s="7"/>
      <c r="T29" s="11">
        <f t="shared" si="0"/>
        <v>50</v>
      </c>
      <c r="U29" s="11" t="str">
        <f t="shared" si="2"/>
        <v>E</v>
      </c>
      <c r="X29" s="38"/>
      <c r="Y29" s="38">
        <v>21</v>
      </c>
      <c r="Z29" s="1">
        <v>10</v>
      </c>
      <c r="AB29" s="1">
        <v>3</v>
      </c>
      <c r="AC29" s="38">
        <v>6</v>
      </c>
      <c r="AD29" s="38"/>
      <c r="AI29" s="1">
        <f t="shared" si="3"/>
        <v>0</v>
      </c>
      <c r="AJ29" s="1">
        <f t="shared" si="4"/>
        <v>0</v>
      </c>
    </row>
    <row r="30" spans="1:36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>
        <v>22</v>
      </c>
      <c r="P30" s="10"/>
      <c r="Q30" s="9"/>
      <c r="R30" s="7">
        <v>2</v>
      </c>
      <c r="S30" s="7">
        <v>6</v>
      </c>
      <c r="T30" s="11">
        <f t="shared" si="0"/>
        <v>28</v>
      </c>
      <c r="U30" s="11" t="str">
        <f t="shared" si="2"/>
        <v>F</v>
      </c>
      <c r="X30" s="38"/>
      <c r="Y30" s="38">
        <v>18</v>
      </c>
      <c r="Z30" s="1">
        <v>5</v>
      </c>
      <c r="AB30" s="1">
        <v>0</v>
      </c>
      <c r="AC30" s="38">
        <v>2</v>
      </c>
      <c r="AD30" s="38"/>
      <c r="AE30" s="1">
        <v>6</v>
      </c>
      <c r="AF30" s="1">
        <v>0</v>
      </c>
      <c r="AG30" s="1">
        <f t="shared" si="5"/>
        <v>6</v>
      </c>
      <c r="AI30" s="1">
        <f t="shared" si="3"/>
        <v>0</v>
      </c>
      <c r="AJ30" s="1">
        <f t="shared" si="4"/>
        <v>0</v>
      </c>
    </row>
    <row r="31" spans="1:36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>
        <v>32</v>
      </c>
      <c r="P31" s="10"/>
      <c r="Q31" s="9"/>
      <c r="R31" s="7">
        <v>42</v>
      </c>
      <c r="S31" s="7"/>
      <c r="T31" s="11">
        <f t="shared" si="0"/>
        <v>74</v>
      </c>
      <c r="U31" s="11" t="str">
        <f t="shared" si="2"/>
        <v>C</v>
      </c>
      <c r="X31" s="38"/>
      <c r="Y31" s="38">
        <v>18</v>
      </c>
      <c r="Z31" s="1">
        <v>14</v>
      </c>
      <c r="AB31" s="1">
        <v>27</v>
      </c>
      <c r="AC31" s="38">
        <v>5</v>
      </c>
      <c r="AD31" s="38"/>
      <c r="AI31" s="1">
        <f t="shared" si="3"/>
        <v>0</v>
      </c>
      <c r="AJ31" s="1">
        <f t="shared" si="4"/>
        <v>0</v>
      </c>
    </row>
    <row r="32" spans="1:36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2"/>
        <v>F</v>
      </c>
      <c r="X32" s="38"/>
      <c r="Y32" s="38">
        <v>0</v>
      </c>
      <c r="Z32" s="1">
        <v>0</v>
      </c>
      <c r="AB32" s="1">
        <v>0</v>
      </c>
      <c r="AC32" s="38">
        <v>0</v>
      </c>
      <c r="AD32" s="38"/>
      <c r="AI32" s="1">
        <f t="shared" si="3"/>
        <v>0</v>
      </c>
      <c r="AJ32" s="1">
        <f t="shared" si="4"/>
        <v>0</v>
      </c>
    </row>
    <row r="33" spans="1:36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33</v>
      </c>
      <c r="P33" s="10"/>
      <c r="Q33" s="9"/>
      <c r="R33" s="7">
        <v>27</v>
      </c>
      <c r="S33" s="7"/>
      <c r="T33" s="7">
        <f t="shared" si="0"/>
        <v>60</v>
      </c>
      <c r="U33" s="11" t="str">
        <f t="shared" si="2"/>
        <v>D</v>
      </c>
      <c r="X33" s="38"/>
      <c r="Y33" s="38">
        <v>24</v>
      </c>
      <c r="Z33" s="1">
        <v>9</v>
      </c>
      <c r="AB33" s="1">
        <v>7</v>
      </c>
      <c r="AC33" s="38">
        <v>10</v>
      </c>
      <c r="AD33" s="38"/>
      <c r="AI33" s="1">
        <f t="shared" si="3"/>
        <v>0</v>
      </c>
      <c r="AJ33" s="1">
        <f t="shared" si="4"/>
        <v>0</v>
      </c>
    </row>
    <row r="34" spans="1:36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2"/>
        <v>F</v>
      </c>
      <c r="X34" s="38"/>
      <c r="Y34" s="38">
        <v>0</v>
      </c>
      <c r="Z34" s="1">
        <v>0</v>
      </c>
      <c r="AB34" s="1">
        <v>0</v>
      </c>
      <c r="AC34" s="38">
        <v>0</v>
      </c>
      <c r="AD34" s="38"/>
      <c r="AI34" s="1">
        <f t="shared" si="3"/>
        <v>0</v>
      </c>
      <c r="AJ34" s="1">
        <f t="shared" si="4"/>
        <v>0</v>
      </c>
    </row>
    <row r="35" spans="1:36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2"/>
        <v>F</v>
      </c>
      <c r="X35" s="38"/>
      <c r="Y35" s="38">
        <v>10</v>
      </c>
      <c r="Z35" s="1">
        <v>0</v>
      </c>
      <c r="AB35" s="1">
        <v>0</v>
      </c>
      <c r="AC35" s="38">
        <v>0</v>
      </c>
      <c r="AD35" s="38"/>
      <c r="AI35" s="1">
        <f t="shared" si="3"/>
        <v>0</v>
      </c>
      <c r="AJ35" s="1">
        <f t="shared" si="4"/>
        <v>0</v>
      </c>
    </row>
    <row r="36" spans="1:36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2"/>
        <v>F</v>
      </c>
      <c r="X36" s="38"/>
      <c r="Y36" s="38">
        <v>14</v>
      </c>
      <c r="Z36" s="1">
        <v>0</v>
      </c>
      <c r="AB36" s="1">
        <v>0</v>
      </c>
      <c r="AC36" s="38">
        <v>0</v>
      </c>
      <c r="AD36" s="38"/>
      <c r="AI36" s="1">
        <f t="shared" si="3"/>
        <v>0</v>
      </c>
      <c r="AJ36" s="1">
        <f t="shared" si="4"/>
        <v>0</v>
      </c>
    </row>
    <row r="37" spans="1:36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>
        <v>11</v>
      </c>
      <c r="P37" s="10"/>
      <c r="Q37" s="9"/>
      <c r="R37" s="7">
        <v>1</v>
      </c>
      <c r="S37" s="7"/>
      <c r="T37" s="7">
        <f t="shared" si="0"/>
        <v>12</v>
      </c>
      <c r="U37" s="7" t="str">
        <f t="shared" si="2"/>
        <v>F</v>
      </c>
      <c r="X37" s="38"/>
      <c r="Y37" s="38">
        <v>13</v>
      </c>
      <c r="Z37" s="1">
        <v>0</v>
      </c>
      <c r="AB37" s="1">
        <v>0</v>
      </c>
      <c r="AC37" s="38">
        <v>1</v>
      </c>
      <c r="AD37" s="38"/>
      <c r="AI37" s="1">
        <f t="shared" si="3"/>
        <v>0</v>
      </c>
      <c r="AJ37" s="1">
        <f t="shared" si="4"/>
        <v>0</v>
      </c>
    </row>
    <row r="38" spans="1:36" x14ac:dyDescent="0.2">
      <c r="D38" s="2"/>
      <c r="E38" s="2"/>
      <c r="F38" s="2"/>
      <c r="G38" s="2"/>
      <c r="H38" s="2"/>
      <c r="X38" s="38"/>
      <c r="Y38" s="38"/>
      <c r="AC38" s="38"/>
      <c r="AD38" s="38"/>
      <c r="AI38" s="1">
        <f t="shared" si="3"/>
        <v>0</v>
      </c>
      <c r="AJ38" s="1">
        <f t="shared" si="4"/>
        <v>0</v>
      </c>
    </row>
    <row r="39" spans="1:36" ht="15.75" x14ac:dyDescent="0.25">
      <c r="D39" s="2"/>
      <c r="E39" s="2"/>
      <c r="F39" s="2"/>
      <c r="G39" s="2"/>
      <c r="H39" s="2"/>
      <c r="P39" s="12" t="s">
        <v>22</v>
      </c>
      <c r="X39" s="38"/>
      <c r="Y39" s="38"/>
      <c r="AC39" s="38"/>
      <c r="AD39" s="38"/>
      <c r="AI39" s="1">
        <f t="shared" si="3"/>
        <v>0</v>
      </c>
      <c r="AJ39" s="1">
        <f t="shared" si="4"/>
        <v>0</v>
      </c>
    </row>
    <row r="40" spans="1:36" ht="18.75" x14ac:dyDescent="0.2">
      <c r="A40" s="139" t="s">
        <v>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40"/>
      <c r="T40" s="140"/>
      <c r="U40" s="140"/>
      <c r="X40" s="38"/>
      <c r="Y40" s="38"/>
      <c r="AC40" s="38"/>
      <c r="AD40" s="38"/>
      <c r="AI40" s="1">
        <f t="shared" si="3"/>
        <v>0</v>
      </c>
      <c r="AJ40" s="1">
        <f t="shared" si="4"/>
        <v>0</v>
      </c>
    </row>
    <row r="41" spans="1:36" x14ac:dyDescent="0.2">
      <c r="A41" s="141" t="s">
        <v>58</v>
      </c>
      <c r="B41" s="142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4"/>
      <c r="O41" s="145" t="s">
        <v>1</v>
      </c>
      <c r="P41" s="146"/>
      <c r="Q41" s="146"/>
      <c r="R41" s="147"/>
      <c r="S41" s="147"/>
      <c r="T41" s="147"/>
      <c r="U41" s="148"/>
      <c r="X41" s="38"/>
      <c r="Y41" s="38"/>
      <c r="AC41" s="38"/>
      <c r="AD41" s="38"/>
      <c r="AI41" s="1">
        <f t="shared" si="3"/>
        <v>0</v>
      </c>
      <c r="AJ41" s="1">
        <f t="shared" si="4"/>
        <v>0</v>
      </c>
    </row>
    <row r="42" spans="1:36" ht="21" customHeight="1" x14ac:dyDescent="0.2">
      <c r="A42" s="149" t="s">
        <v>2</v>
      </c>
      <c r="B42" s="149"/>
      <c r="C42" s="149"/>
      <c r="D42" s="150" t="s">
        <v>3</v>
      </c>
      <c r="E42" s="150"/>
      <c r="F42" s="150"/>
      <c r="G42" s="150"/>
      <c r="H42" s="151" t="s">
        <v>56</v>
      </c>
      <c r="I42" s="151"/>
      <c r="J42" s="151"/>
      <c r="K42" s="151"/>
      <c r="L42" s="151"/>
      <c r="M42" s="151"/>
      <c r="N42" s="151"/>
      <c r="O42" s="151"/>
      <c r="P42" s="151"/>
      <c r="Q42" s="152" t="s">
        <v>179</v>
      </c>
      <c r="R42" s="152"/>
      <c r="S42" s="152"/>
      <c r="T42" s="152"/>
      <c r="U42" s="152"/>
      <c r="X42" s="38"/>
      <c r="Y42" s="38"/>
      <c r="AC42" s="38"/>
      <c r="AD42" s="38"/>
      <c r="AI42" s="1">
        <f t="shared" si="3"/>
        <v>0</v>
      </c>
      <c r="AJ42" s="1">
        <f t="shared" si="4"/>
        <v>0</v>
      </c>
    </row>
    <row r="43" spans="1:36" ht="6.75" customHeight="1" x14ac:dyDescent="0.2">
      <c r="D43" s="2"/>
      <c r="E43" s="2"/>
      <c r="F43" s="2"/>
      <c r="G43" s="2"/>
      <c r="H43" s="2"/>
      <c r="X43" s="38"/>
      <c r="Y43" s="38"/>
      <c r="AC43" s="38"/>
      <c r="AD43" s="38"/>
      <c r="AI43" s="1">
        <f t="shared" si="3"/>
        <v>0</v>
      </c>
      <c r="AJ43" s="1">
        <f t="shared" si="4"/>
        <v>0</v>
      </c>
    </row>
    <row r="44" spans="1:36" ht="21" customHeight="1" x14ac:dyDescent="0.2">
      <c r="A44" s="127" t="s">
        <v>4</v>
      </c>
      <c r="B44" s="130" t="s">
        <v>5</v>
      </c>
      <c r="C44" s="133" t="s">
        <v>6</v>
      </c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4" t="s">
        <v>7</v>
      </c>
      <c r="U44" s="136" t="s">
        <v>8</v>
      </c>
      <c r="X44" s="38"/>
      <c r="Y44" s="38"/>
      <c r="AC44" s="38"/>
      <c r="AD44" s="38"/>
      <c r="AI44" s="1">
        <f t="shared" si="3"/>
        <v>0</v>
      </c>
      <c r="AJ44" s="1">
        <f t="shared" si="4"/>
        <v>0</v>
      </c>
    </row>
    <row r="45" spans="1:36" ht="21" customHeight="1" x14ac:dyDescent="0.2">
      <c r="A45" s="128"/>
      <c r="B45" s="131"/>
      <c r="C45" s="3"/>
      <c r="D45" s="138" t="s">
        <v>9</v>
      </c>
      <c r="E45" s="138"/>
      <c r="F45" s="138"/>
      <c r="G45" s="138"/>
      <c r="H45" s="138"/>
      <c r="I45" s="138" t="s">
        <v>10</v>
      </c>
      <c r="J45" s="138"/>
      <c r="K45" s="138"/>
      <c r="L45" s="138" t="s">
        <v>11</v>
      </c>
      <c r="M45" s="138"/>
      <c r="N45" s="138"/>
      <c r="O45" s="138" t="s">
        <v>12</v>
      </c>
      <c r="P45" s="138"/>
      <c r="Q45" s="138"/>
      <c r="R45" s="138" t="s">
        <v>13</v>
      </c>
      <c r="S45" s="138"/>
      <c r="T45" s="134"/>
      <c r="U45" s="136"/>
      <c r="X45" s="38"/>
      <c r="Y45" s="38"/>
      <c r="AC45" s="38"/>
      <c r="AD45" s="38"/>
      <c r="AI45" s="1">
        <f t="shared" si="3"/>
        <v>0</v>
      </c>
      <c r="AJ45" s="1">
        <f t="shared" si="4"/>
        <v>0</v>
      </c>
    </row>
    <row r="46" spans="1:36" ht="21" customHeight="1" x14ac:dyDescent="0.2">
      <c r="A46" s="129"/>
      <c r="B46" s="132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5"/>
      <c r="U46" s="137"/>
      <c r="X46" s="38"/>
      <c r="Y46" s="38"/>
      <c r="AC46" s="38"/>
      <c r="AD46" s="38"/>
      <c r="AI46" s="1">
        <f t="shared" si="3"/>
        <v>0</v>
      </c>
      <c r="AJ46" s="1">
        <f t="shared" si="4"/>
        <v>0</v>
      </c>
    </row>
    <row r="47" spans="1:36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>
        <v>22</v>
      </c>
      <c r="P47" s="10"/>
      <c r="Q47" s="9"/>
      <c r="R47" s="7">
        <v>8</v>
      </c>
      <c r="S47" s="7">
        <v>13</v>
      </c>
      <c r="T47" s="11">
        <f t="shared" ref="T47:T70" si="6">SUM(D47:E47,O47,P47,MAX(R47,S47))</f>
        <v>35</v>
      </c>
      <c r="U47" s="11" t="str">
        <f t="shared" ref="U47:U70" si="7">IF(T47&gt;89,"A",IF(T47&gt;79,"B",IF(T47&gt;69,"C",IF(T47&gt;59,"D",IF(T47&gt;49,"E","F")))))</f>
        <v>F</v>
      </c>
      <c r="X47" s="38"/>
      <c r="Y47" s="38">
        <v>19</v>
      </c>
      <c r="Z47" s="1">
        <v>3</v>
      </c>
      <c r="AB47" s="1">
        <v>0</v>
      </c>
      <c r="AC47" s="38">
        <v>8</v>
      </c>
      <c r="AD47" s="38"/>
      <c r="AF47" s="1">
        <v>5</v>
      </c>
      <c r="AG47" s="1">
        <f t="shared" si="5"/>
        <v>13</v>
      </c>
      <c r="AI47" s="1">
        <f t="shared" si="3"/>
        <v>0</v>
      </c>
      <c r="AJ47" s="1">
        <f t="shared" si="4"/>
        <v>8</v>
      </c>
    </row>
    <row r="48" spans="1:36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21</v>
      </c>
      <c r="P48" s="10"/>
      <c r="Q48" s="9"/>
      <c r="R48" s="7"/>
      <c r="S48" s="7">
        <v>7</v>
      </c>
      <c r="T48" s="11">
        <f t="shared" si="6"/>
        <v>28</v>
      </c>
      <c r="U48" s="11" t="str">
        <f t="shared" si="7"/>
        <v>F</v>
      </c>
      <c r="X48" s="38"/>
      <c r="Y48" s="38">
        <v>15</v>
      </c>
      <c r="Z48" s="1">
        <v>6</v>
      </c>
      <c r="AB48" s="1">
        <v>0</v>
      </c>
      <c r="AC48" s="38">
        <v>0</v>
      </c>
      <c r="AD48" s="38"/>
      <c r="AE48" s="1">
        <v>2</v>
      </c>
      <c r="AF48" s="1">
        <v>5</v>
      </c>
      <c r="AG48" s="1">
        <f t="shared" si="5"/>
        <v>7</v>
      </c>
      <c r="AI48" s="1">
        <f t="shared" si="3"/>
        <v>0</v>
      </c>
      <c r="AJ48" s="1">
        <f t="shared" si="4"/>
        <v>0</v>
      </c>
    </row>
    <row r="49" spans="1:36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>
        <v>30</v>
      </c>
      <c r="P49" s="10"/>
      <c r="Q49" s="9"/>
      <c r="R49" s="7">
        <v>40</v>
      </c>
      <c r="S49" s="7"/>
      <c r="T49" s="11">
        <f t="shared" si="6"/>
        <v>70</v>
      </c>
      <c r="U49" s="11" t="str">
        <f t="shared" si="7"/>
        <v>C</v>
      </c>
      <c r="X49" s="38"/>
      <c r="Y49" s="38">
        <v>15</v>
      </c>
      <c r="Z49" s="1">
        <v>15</v>
      </c>
      <c r="AB49" s="1">
        <v>21</v>
      </c>
      <c r="AC49" s="38">
        <v>9</v>
      </c>
      <c r="AD49" s="38"/>
      <c r="AI49" s="1">
        <f t="shared" si="3"/>
        <v>0</v>
      </c>
      <c r="AJ49" s="1">
        <f t="shared" si="4"/>
        <v>0</v>
      </c>
    </row>
    <row r="50" spans="1:36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>
        <v>18</v>
      </c>
      <c r="P50" s="10"/>
      <c r="Q50" s="9"/>
      <c r="R50" s="7">
        <v>32</v>
      </c>
      <c r="S50" s="7"/>
      <c r="T50" s="11">
        <f t="shared" si="6"/>
        <v>50</v>
      </c>
      <c r="U50" s="11" t="str">
        <f t="shared" si="7"/>
        <v>E</v>
      </c>
      <c r="X50" s="38"/>
      <c r="Y50" s="38">
        <v>14</v>
      </c>
      <c r="Z50" s="1">
        <v>4</v>
      </c>
      <c r="AB50" s="1">
        <v>14</v>
      </c>
      <c r="AC50" s="38">
        <v>8</v>
      </c>
      <c r="AD50" s="38"/>
      <c r="AI50" s="1">
        <f t="shared" si="3"/>
        <v>0</v>
      </c>
      <c r="AJ50" s="1">
        <f t="shared" si="4"/>
        <v>0</v>
      </c>
    </row>
    <row r="51" spans="1:36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6"/>
        <v>28</v>
      </c>
      <c r="U51" s="11" t="str">
        <f t="shared" si="7"/>
        <v>F</v>
      </c>
      <c r="X51" s="38"/>
      <c r="Y51" s="38">
        <v>14</v>
      </c>
      <c r="Z51" s="1">
        <v>14</v>
      </c>
      <c r="AB51" s="1">
        <v>0</v>
      </c>
      <c r="AC51" s="38">
        <v>0</v>
      </c>
      <c r="AD51" s="38"/>
      <c r="AI51" s="1">
        <f t="shared" si="3"/>
        <v>0</v>
      </c>
      <c r="AJ51" s="1">
        <f t="shared" si="4"/>
        <v>0</v>
      </c>
    </row>
    <row r="52" spans="1:36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6"/>
        <v>0</v>
      </c>
      <c r="U52" s="11" t="str">
        <f t="shared" si="7"/>
        <v>F</v>
      </c>
      <c r="X52" s="38"/>
      <c r="Y52" s="38">
        <v>0</v>
      </c>
      <c r="Z52" s="1">
        <v>0</v>
      </c>
      <c r="AB52" s="1">
        <v>0</v>
      </c>
      <c r="AC52" s="38">
        <v>0</v>
      </c>
      <c r="AD52" s="38"/>
      <c r="AI52" s="1">
        <f t="shared" si="3"/>
        <v>0</v>
      </c>
      <c r="AJ52" s="1">
        <f t="shared" si="4"/>
        <v>0</v>
      </c>
    </row>
    <row r="53" spans="1:36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6"/>
        <v>0</v>
      </c>
      <c r="U53" s="11" t="str">
        <f t="shared" si="7"/>
        <v>F</v>
      </c>
      <c r="X53" s="38"/>
      <c r="Y53" s="38">
        <v>0</v>
      </c>
      <c r="Z53" s="1">
        <v>0</v>
      </c>
      <c r="AB53" s="1">
        <v>0</v>
      </c>
      <c r="AC53" s="38">
        <v>0</v>
      </c>
      <c r="AD53" s="38"/>
      <c r="AI53" s="1">
        <f t="shared" si="3"/>
        <v>0</v>
      </c>
      <c r="AJ53" s="1">
        <f t="shared" si="4"/>
        <v>0</v>
      </c>
    </row>
    <row r="54" spans="1:36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>
        <v>27</v>
      </c>
      <c r="P54" s="10"/>
      <c r="Q54" s="9"/>
      <c r="R54" s="7"/>
      <c r="S54" s="7">
        <v>35</v>
      </c>
      <c r="T54" s="11">
        <f t="shared" si="6"/>
        <v>62</v>
      </c>
      <c r="U54" s="11" t="str">
        <f t="shared" si="7"/>
        <v>D</v>
      </c>
      <c r="W54" s="60"/>
      <c r="X54" s="38"/>
      <c r="Y54" s="38">
        <v>18</v>
      </c>
      <c r="Z54" s="1">
        <v>9</v>
      </c>
      <c r="AB54" s="1">
        <v>0</v>
      </c>
      <c r="AC54" s="38">
        <v>0</v>
      </c>
      <c r="AD54" s="38"/>
      <c r="AF54" s="1">
        <v>25</v>
      </c>
      <c r="AG54" s="1">
        <f t="shared" si="5"/>
        <v>35</v>
      </c>
      <c r="AI54" s="1">
        <f t="shared" si="3"/>
        <v>0</v>
      </c>
      <c r="AJ54" s="1">
        <f t="shared" si="4"/>
        <v>0</v>
      </c>
    </row>
    <row r="55" spans="1:36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6"/>
        <v>0</v>
      </c>
      <c r="U55" s="11" t="str">
        <f t="shared" si="7"/>
        <v>F</v>
      </c>
      <c r="X55" s="38"/>
      <c r="Y55" s="38">
        <v>0</v>
      </c>
      <c r="Z55" s="1">
        <v>0</v>
      </c>
      <c r="AB55" s="1">
        <v>0</v>
      </c>
      <c r="AC55" s="38">
        <v>0</v>
      </c>
      <c r="AD55" s="38"/>
      <c r="AI55" s="1">
        <f t="shared" si="3"/>
        <v>0</v>
      </c>
      <c r="AJ55" s="1">
        <f t="shared" si="4"/>
        <v>0</v>
      </c>
    </row>
    <row r="56" spans="1:36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6"/>
        <v>0</v>
      </c>
      <c r="U56" s="11" t="str">
        <f t="shared" si="7"/>
        <v>F</v>
      </c>
      <c r="X56" s="38"/>
      <c r="Y56" s="38">
        <v>0</v>
      </c>
      <c r="Z56" s="1">
        <v>0</v>
      </c>
      <c r="AB56" s="1">
        <v>0</v>
      </c>
      <c r="AC56" s="38">
        <v>0</v>
      </c>
      <c r="AD56" s="38"/>
      <c r="AI56" s="1">
        <f t="shared" si="3"/>
        <v>0</v>
      </c>
      <c r="AJ56" s="1">
        <f t="shared" si="4"/>
        <v>0</v>
      </c>
    </row>
    <row r="57" spans="1:36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>
        <v>12</v>
      </c>
      <c r="P57" s="10"/>
      <c r="Q57" s="9"/>
      <c r="R57" s="7">
        <v>22</v>
      </c>
      <c r="S57" s="7">
        <v>23</v>
      </c>
      <c r="T57" s="11">
        <f t="shared" si="6"/>
        <v>35</v>
      </c>
      <c r="U57" s="11" t="str">
        <f t="shared" si="7"/>
        <v>F</v>
      </c>
      <c r="X57" s="38"/>
      <c r="Y57" s="38">
        <v>8</v>
      </c>
      <c r="Z57" s="1">
        <v>4</v>
      </c>
      <c r="AB57" s="1">
        <v>10</v>
      </c>
      <c r="AC57" s="38">
        <v>2</v>
      </c>
      <c r="AD57" s="38"/>
      <c r="AE57" s="1">
        <v>3</v>
      </c>
      <c r="AG57" s="1">
        <f t="shared" si="5"/>
        <v>23</v>
      </c>
      <c r="AI57" s="1">
        <f t="shared" si="3"/>
        <v>10</v>
      </c>
      <c r="AJ57" s="1">
        <f t="shared" si="4"/>
        <v>0</v>
      </c>
    </row>
    <row r="58" spans="1:36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6"/>
        <v>0</v>
      </c>
      <c r="U58" s="11" t="str">
        <f t="shared" si="7"/>
        <v>F</v>
      </c>
      <c r="X58" s="38"/>
      <c r="Y58" s="38">
        <v>0</v>
      </c>
      <c r="Z58" s="1">
        <v>0</v>
      </c>
      <c r="AB58" s="1">
        <v>0</v>
      </c>
      <c r="AC58" s="38">
        <v>0</v>
      </c>
      <c r="AD58" s="38"/>
      <c r="AI58" s="1">
        <f t="shared" si="3"/>
        <v>0</v>
      </c>
      <c r="AJ58" s="1">
        <f t="shared" si="4"/>
        <v>0</v>
      </c>
    </row>
    <row r="59" spans="1:36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>
        <v>14</v>
      </c>
      <c r="P59" s="10"/>
      <c r="Q59" s="9"/>
      <c r="R59" s="7">
        <v>26</v>
      </c>
      <c r="S59" s="7">
        <v>26</v>
      </c>
      <c r="T59" s="11">
        <f t="shared" si="6"/>
        <v>40</v>
      </c>
      <c r="U59" s="11" t="str">
        <f t="shared" si="7"/>
        <v>F</v>
      </c>
      <c r="X59" s="38"/>
      <c r="Y59" s="38">
        <v>12</v>
      </c>
      <c r="Z59" s="1">
        <v>3</v>
      </c>
      <c r="AB59" s="1">
        <v>14</v>
      </c>
      <c r="AC59" s="38">
        <v>2</v>
      </c>
      <c r="AD59" s="38"/>
      <c r="AE59" s="1">
        <v>2</v>
      </c>
      <c r="AF59" s="1">
        <v>13</v>
      </c>
      <c r="AG59" s="1">
        <f t="shared" si="5"/>
        <v>26</v>
      </c>
      <c r="AI59" s="1">
        <f t="shared" si="3"/>
        <v>1</v>
      </c>
      <c r="AJ59" s="1">
        <f t="shared" si="4"/>
        <v>0</v>
      </c>
    </row>
    <row r="60" spans="1:36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6"/>
        <v>5</v>
      </c>
      <c r="U60" s="11" t="str">
        <f t="shared" si="7"/>
        <v>F</v>
      </c>
      <c r="X60" s="38"/>
      <c r="Y60" s="38">
        <v>5</v>
      </c>
      <c r="Z60" s="1">
        <v>0</v>
      </c>
      <c r="AB60" s="1">
        <v>0</v>
      </c>
      <c r="AC60" s="38">
        <v>0</v>
      </c>
      <c r="AD60" s="38"/>
      <c r="AI60" s="1">
        <f t="shared" si="3"/>
        <v>0</v>
      </c>
      <c r="AJ60" s="1">
        <f t="shared" si="4"/>
        <v>0</v>
      </c>
    </row>
    <row r="61" spans="1:36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6"/>
        <v>24</v>
      </c>
      <c r="U61" s="11" t="str">
        <f t="shared" si="7"/>
        <v>F</v>
      </c>
      <c r="X61" s="38"/>
      <c r="Y61" s="38">
        <v>19</v>
      </c>
      <c r="Z61" s="1">
        <v>5</v>
      </c>
      <c r="AB61" s="1">
        <v>0</v>
      </c>
      <c r="AC61" s="38">
        <v>0</v>
      </c>
      <c r="AD61" s="38"/>
      <c r="AI61" s="1">
        <f t="shared" si="3"/>
        <v>0</v>
      </c>
      <c r="AJ61" s="1">
        <f t="shared" si="4"/>
        <v>0</v>
      </c>
    </row>
    <row r="62" spans="1:36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>
        <v>33</v>
      </c>
      <c r="P62" s="10"/>
      <c r="Q62" s="9"/>
      <c r="R62" s="7">
        <v>34</v>
      </c>
      <c r="S62" s="7"/>
      <c r="T62" s="11">
        <f t="shared" si="6"/>
        <v>67</v>
      </c>
      <c r="U62" s="11" t="str">
        <f t="shared" si="7"/>
        <v>D</v>
      </c>
      <c r="X62" s="38"/>
      <c r="Y62" s="38">
        <v>18</v>
      </c>
      <c r="Z62" s="1">
        <v>15</v>
      </c>
      <c r="AB62" s="1">
        <v>24</v>
      </c>
      <c r="AC62" s="38">
        <v>0</v>
      </c>
      <c r="AD62" s="38"/>
      <c r="AI62" s="1">
        <f t="shared" si="3"/>
        <v>0</v>
      </c>
      <c r="AJ62" s="1">
        <f t="shared" si="4"/>
        <v>0</v>
      </c>
    </row>
    <row r="63" spans="1:36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>
        <v>20</v>
      </c>
      <c r="P63" s="10"/>
      <c r="Q63" s="9"/>
      <c r="R63" s="7">
        <v>2</v>
      </c>
      <c r="S63" s="7">
        <v>2</v>
      </c>
      <c r="T63" s="11">
        <f t="shared" si="6"/>
        <v>22</v>
      </c>
      <c r="U63" s="11" t="str">
        <f t="shared" si="7"/>
        <v>F</v>
      </c>
      <c r="X63" s="38"/>
      <c r="Y63" s="38">
        <v>16</v>
      </c>
      <c r="Z63" s="1">
        <v>4</v>
      </c>
      <c r="AB63" s="1">
        <v>0</v>
      </c>
      <c r="AC63" s="38">
        <v>2</v>
      </c>
      <c r="AD63" s="38"/>
      <c r="AF63" s="1">
        <v>0</v>
      </c>
      <c r="AG63" s="1">
        <f t="shared" si="5"/>
        <v>2</v>
      </c>
      <c r="AI63" s="1">
        <f t="shared" si="3"/>
        <v>0</v>
      </c>
      <c r="AJ63" s="1">
        <f t="shared" si="4"/>
        <v>2</v>
      </c>
    </row>
    <row r="64" spans="1:36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6"/>
        <v>0</v>
      </c>
      <c r="U64" s="11" t="str">
        <f t="shared" si="7"/>
        <v>F</v>
      </c>
      <c r="X64" s="38"/>
      <c r="Y64" s="38">
        <v>0</v>
      </c>
      <c r="Z64" s="1">
        <v>0</v>
      </c>
      <c r="AB64" s="1">
        <v>0</v>
      </c>
      <c r="AC64" s="38">
        <v>0</v>
      </c>
      <c r="AD64" s="38"/>
      <c r="AI64" s="1">
        <f t="shared" si="3"/>
        <v>0</v>
      </c>
      <c r="AJ64" s="1">
        <f t="shared" si="4"/>
        <v>0</v>
      </c>
    </row>
    <row r="65" spans="1:36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6"/>
        <v>0</v>
      </c>
      <c r="U65" s="11" t="str">
        <f t="shared" si="7"/>
        <v>F</v>
      </c>
      <c r="X65" s="38"/>
      <c r="Y65" s="38">
        <v>0</v>
      </c>
      <c r="Z65" s="1">
        <v>0</v>
      </c>
      <c r="AB65" s="1">
        <v>0</v>
      </c>
      <c r="AC65" s="38">
        <v>0</v>
      </c>
      <c r="AD65" s="38"/>
      <c r="AI65" s="1">
        <f t="shared" si="3"/>
        <v>0</v>
      </c>
      <c r="AJ65" s="1">
        <f t="shared" si="4"/>
        <v>0</v>
      </c>
    </row>
    <row r="66" spans="1:36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6"/>
        <v>0</v>
      </c>
      <c r="U66" s="11" t="str">
        <f t="shared" si="7"/>
        <v>F</v>
      </c>
      <c r="X66" s="38"/>
      <c r="Y66" s="38">
        <v>0</v>
      </c>
      <c r="Z66" s="1">
        <v>0</v>
      </c>
      <c r="AB66" s="1">
        <v>0</v>
      </c>
      <c r="AC66" s="38">
        <v>0</v>
      </c>
      <c r="AD66" s="38"/>
      <c r="AI66" s="1">
        <f t="shared" si="3"/>
        <v>0</v>
      </c>
      <c r="AJ66" s="1">
        <f t="shared" si="4"/>
        <v>0</v>
      </c>
    </row>
    <row r="67" spans="1:36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6"/>
        <v>0</v>
      </c>
      <c r="U67" s="11" t="str">
        <f t="shared" si="7"/>
        <v>F</v>
      </c>
      <c r="X67" s="38"/>
      <c r="Y67" s="38">
        <v>0</v>
      </c>
      <c r="Z67" s="1">
        <v>0</v>
      </c>
      <c r="AB67" s="1">
        <v>0</v>
      </c>
      <c r="AC67" s="38">
        <v>0</v>
      </c>
      <c r="AD67" s="38"/>
      <c r="AI67" s="1">
        <f t="shared" si="3"/>
        <v>0</v>
      </c>
      <c r="AJ67" s="1">
        <f t="shared" si="4"/>
        <v>0</v>
      </c>
    </row>
    <row r="68" spans="1:36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6"/>
        <v>0</v>
      </c>
      <c r="U68" s="11" t="str">
        <f t="shared" si="7"/>
        <v>F</v>
      </c>
      <c r="X68" s="38"/>
      <c r="Y68" s="38">
        <v>0</v>
      </c>
      <c r="Z68" s="1">
        <v>0</v>
      </c>
      <c r="AB68" s="1">
        <v>0</v>
      </c>
      <c r="AC68" s="38">
        <v>0</v>
      </c>
      <c r="AD68" s="38"/>
      <c r="AI68" s="1">
        <f t="shared" si="3"/>
        <v>0</v>
      </c>
      <c r="AJ68" s="1">
        <f t="shared" si="4"/>
        <v>0</v>
      </c>
    </row>
    <row r="69" spans="1:36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6"/>
        <v>0</v>
      </c>
      <c r="U69" s="11" t="str">
        <f t="shared" si="7"/>
        <v>F</v>
      </c>
      <c r="X69" s="38"/>
      <c r="Y69" s="38">
        <v>0</v>
      </c>
      <c r="Z69" s="1">
        <v>0</v>
      </c>
      <c r="AB69" s="1">
        <v>0</v>
      </c>
      <c r="AC69" s="38">
        <v>0</v>
      </c>
      <c r="AD69" s="38"/>
    </row>
    <row r="70" spans="1:36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6"/>
        <v>21</v>
      </c>
      <c r="U70" s="11" t="str">
        <f t="shared" si="7"/>
        <v>F</v>
      </c>
      <c r="X70" s="38"/>
      <c r="Y70" s="38">
        <v>17</v>
      </c>
      <c r="Z70" s="1">
        <v>4</v>
      </c>
      <c r="AB70" s="1">
        <v>0</v>
      </c>
      <c r="AC70" s="38">
        <v>0</v>
      </c>
      <c r="AD70" s="38"/>
    </row>
    <row r="71" spans="1:36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36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36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36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36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36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36" x14ac:dyDescent="0.2">
      <c r="D77" s="2"/>
      <c r="E77" s="2"/>
      <c r="F77" s="2"/>
      <c r="G77" s="2"/>
      <c r="H77" s="2"/>
    </row>
    <row r="78" spans="1:36" ht="15.75" x14ac:dyDescent="0.25">
      <c r="D78" s="2"/>
      <c r="E78" s="2"/>
      <c r="F78" s="2"/>
      <c r="G78" s="2"/>
      <c r="H78" s="2"/>
      <c r="P78" s="12" t="s">
        <v>22</v>
      </c>
    </row>
    <row r="79" spans="1:36" ht="18.75" x14ac:dyDescent="0.2">
      <c r="A79" s="139" t="s">
        <v>0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40"/>
      <c r="T79" s="140"/>
      <c r="U79" s="140"/>
    </row>
    <row r="80" spans="1:36" x14ac:dyDescent="0.2">
      <c r="A80" s="141" t="s">
        <v>58</v>
      </c>
      <c r="B80" s="142"/>
      <c r="C80" s="143"/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4"/>
      <c r="O80" s="145" t="s">
        <v>1</v>
      </c>
      <c r="P80" s="146"/>
      <c r="Q80" s="146"/>
      <c r="R80" s="147"/>
      <c r="S80" s="147"/>
      <c r="T80" s="147"/>
      <c r="U80" s="148"/>
    </row>
    <row r="81" spans="1:21" ht="21" customHeight="1" x14ac:dyDescent="0.2">
      <c r="A81" s="149" t="s">
        <v>2</v>
      </c>
      <c r="B81" s="149"/>
      <c r="C81" s="149"/>
      <c r="D81" s="150" t="s">
        <v>3</v>
      </c>
      <c r="E81" s="150"/>
      <c r="F81" s="150"/>
      <c r="G81" s="150"/>
      <c r="H81" s="151" t="s">
        <v>56</v>
      </c>
      <c r="I81" s="151"/>
      <c r="J81" s="151"/>
      <c r="K81" s="151"/>
      <c r="L81" s="151"/>
      <c r="M81" s="151"/>
      <c r="N81" s="151"/>
      <c r="O81" s="151"/>
      <c r="P81" s="151"/>
      <c r="Q81" s="152" t="s">
        <v>179</v>
      </c>
      <c r="R81" s="152"/>
      <c r="S81" s="152"/>
      <c r="T81" s="152"/>
      <c r="U81" s="152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7" t="s">
        <v>4</v>
      </c>
      <c r="B83" s="130" t="s">
        <v>5</v>
      </c>
      <c r="C83" s="133" t="s">
        <v>6</v>
      </c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4" t="s">
        <v>7</v>
      </c>
      <c r="U83" s="136" t="s">
        <v>8</v>
      </c>
    </row>
    <row r="84" spans="1:21" ht="21" customHeight="1" x14ac:dyDescent="0.2">
      <c r="A84" s="128"/>
      <c r="B84" s="131"/>
      <c r="C84" s="3"/>
      <c r="D84" s="138" t="s">
        <v>9</v>
      </c>
      <c r="E84" s="138"/>
      <c r="F84" s="138"/>
      <c r="G84" s="138"/>
      <c r="H84" s="138"/>
      <c r="I84" s="138" t="s">
        <v>10</v>
      </c>
      <c r="J84" s="138"/>
      <c r="K84" s="138"/>
      <c r="L84" s="138" t="s">
        <v>11</v>
      </c>
      <c r="M84" s="138"/>
      <c r="N84" s="138"/>
      <c r="O84" s="138" t="s">
        <v>12</v>
      </c>
      <c r="P84" s="138"/>
      <c r="Q84" s="138"/>
      <c r="R84" s="138" t="s">
        <v>13</v>
      </c>
      <c r="S84" s="138"/>
      <c r="T84" s="134"/>
      <c r="U84" s="136"/>
    </row>
    <row r="85" spans="1:21" ht="21" customHeight="1" x14ac:dyDescent="0.2">
      <c r="A85" s="129"/>
      <c r="B85" s="132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5"/>
      <c r="U85" s="137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12" t="s">
        <v>23</v>
      </c>
      <c r="B1" s="112"/>
      <c r="C1" s="112"/>
      <c r="D1" s="112"/>
      <c r="E1" s="112"/>
      <c r="F1" s="13"/>
    </row>
    <row r="2" spans="1:6" ht="17.25" customHeight="1" x14ac:dyDescent="0.25">
      <c r="A2" s="113" t="s">
        <v>58</v>
      </c>
      <c r="B2" s="113"/>
      <c r="C2" s="113"/>
      <c r="D2" s="113"/>
      <c r="E2" s="113"/>
      <c r="F2" s="113"/>
    </row>
    <row r="3" spans="1:6" ht="27" customHeight="1" x14ac:dyDescent="0.2">
      <c r="A3" s="114" t="s">
        <v>59</v>
      </c>
      <c r="B3" s="114"/>
      <c r="C3" s="115" t="s">
        <v>56</v>
      </c>
      <c r="D3" s="115"/>
      <c r="E3" s="115"/>
      <c r="F3" s="115"/>
    </row>
    <row r="4" spans="1:6" ht="17.25" customHeight="1" x14ac:dyDescent="0.2">
      <c r="A4" s="115" t="s">
        <v>2</v>
      </c>
      <c r="B4" s="115"/>
      <c r="C4" s="115"/>
      <c r="D4" s="115" t="s">
        <v>25</v>
      </c>
      <c r="E4" s="115"/>
      <c r="F4" s="115"/>
    </row>
    <row r="5" spans="1:6" ht="4.5" customHeight="1" x14ac:dyDescent="0.25">
      <c r="A5" s="116"/>
      <c r="B5" s="116"/>
      <c r="C5" s="116"/>
      <c r="D5" s="116"/>
      <c r="E5" s="116"/>
      <c r="F5" s="116"/>
    </row>
    <row r="6" spans="1:6" s="16" customFormat="1" ht="25.5" customHeight="1" x14ac:dyDescent="0.2">
      <c r="A6" s="117" t="s">
        <v>4</v>
      </c>
      <c r="B6" s="119" t="s">
        <v>26</v>
      </c>
      <c r="C6" s="120"/>
      <c r="D6" s="123" t="s">
        <v>27</v>
      </c>
      <c r="E6" s="124"/>
      <c r="F6" s="125" t="s">
        <v>28</v>
      </c>
    </row>
    <row r="7" spans="1:6" s="16" customFormat="1" ht="42" customHeight="1" thickBot="1" x14ac:dyDescent="0.25">
      <c r="A7" s="118"/>
      <c r="B7" s="121"/>
      <c r="C7" s="122"/>
      <c r="D7" s="17" t="s">
        <v>29</v>
      </c>
      <c r="E7" s="18" t="s">
        <v>30</v>
      </c>
      <c r="F7" s="126"/>
    </row>
    <row r="8" spans="1:6" ht="12.75" customHeight="1" thickTop="1" x14ac:dyDescent="0.2">
      <c r="A8" s="37" t="str">
        <f>D_predlog!A8</f>
        <v>1/2019</v>
      </c>
      <c r="B8" s="110" t="str">
        <f>D_predlog!B8</f>
        <v>Sošić Slavko</v>
      </c>
      <c r="C8" s="111"/>
      <c r="D8" s="77">
        <f>SUM(D_predlog!O8:Q8)</f>
        <v>40</v>
      </c>
      <c r="E8" s="77">
        <f>MAX(D_predlog!R8:S8)</f>
        <v>30</v>
      </c>
      <c r="F8" s="19" t="str">
        <f>D_predlog!U8</f>
        <v>C</v>
      </c>
    </row>
    <row r="9" spans="1:6" ht="12.75" customHeight="1" x14ac:dyDescent="0.2">
      <c r="A9" s="37" t="str">
        <f>D_predlog!A9</f>
        <v>2/2019</v>
      </c>
      <c r="B9" s="110" t="str">
        <f>D_predlog!B9</f>
        <v>Slijepčević Adisa</v>
      </c>
      <c r="C9" s="111"/>
      <c r="D9" s="77">
        <f>SUM(D_predlog!O9:Q9)</f>
        <v>19</v>
      </c>
      <c r="E9" s="77">
        <f>MAX(D_predlog!R9:S9)</f>
        <v>31</v>
      </c>
      <c r="F9" s="19" t="str">
        <f>D_predlog!U9</f>
        <v>E</v>
      </c>
    </row>
    <row r="10" spans="1:6" ht="12.75" customHeight="1" x14ac:dyDescent="0.2">
      <c r="A10" s="37" t="str">
        <f>D_predlog!A10</f>
        <v>3/2019</v>
      </c>
      <c r="B10" s="110" t="str">
        <f>D_predlog!B10</f>
        <v>Barović Ognjen</v>
      </c>
      <c r="C10" s="111"/>
      <c r="D10" s="77">
        <f>SUM(D_predlog!O10:Q10)</f>
        <v>41</v>
      </c>
      <c r="E10" s="77">
        <f>MAX(D_predlog!R10:S10)</f>
        <v>39</v>
      </c>
      <c r="F10" s="19" t="str">
        <f>D_predlog!U10</f>
        <v>B</v>
      </c>
    </row>
    <row r="11" spans="1:6" ht="12.75" customHeight="1" x14ac:dyDescent="0.2">
      <c r="A11" s="37" t="str">
        <f>D_predlog!A11</f>
        <v>4/2019</v>
      </c>
      <c r="B11" s="110" t="str">
        <f>D_predlog!B11</f>
        <v>Bakić Časlav</v>
      </c>
      <c r="C11" s="111"/>
      <c r="D11" s="77">
        <f>SUM(D_predlog!O11:Q11)</f>
        <v>39</v>
      </c>
      <c r="E11" s="77">
        <f>MAX(D_predlog!R11:S11)</f>
        <v>44</v>
      </c>
      <c r="F11" s="19" t="str">
        <f>D_predlog!U11</f>
        <v>B</v>
      </c>
    </row>
    <row r="12" spans="1:6" ht="12.75" customHeight="1" x14ac:dyDescent="0.2">
      <c r="A12" s="37" t="str">
        <f>D_predlog!A12</f>
        <v>5/2019</v>
      </c>
      <c r="B12" s="110" t="str">
        <f>D_predlog!B12</f>
        <v>Asanovski Aleksandar</v>
      </c>
      <c r="C12" s="111"/>
      <c r="D12" s="77">
        <f>SUM(D_predlog!O12:Q12)</f>
        <v>35</v>
      </c>
      <c r="E12" s="77">
        <f>MAX(D_predlog!R12:S12)</f>
        <v>45</v>
      </c>
      <c r="F12" s="19" t="str">
        <f>D_predlog!U12</f>
        <v>B</v>
      </c>
    </row>
    <row r="13" spans="1:6" ht="12.75" customHeight="1" x14ac:dyDescent="0.2">
      <c r="A13" s="37" t="str">
        <f>D_predlog!A13</f>
        <v>6/2019</v>
      </c>
      <c r="B13" s="110" t="str">
        <f>D_predlog!B13</f>
        <v>Brajković Matija</v>
      </c>
      <c r="C13" s="111"/>
      <c r="D13" s="77">
        <f>SUM(D_predlog!O13:Q13)</f>
        <v>15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10" t="str">
        <f>D_predlog!B14</f>
        <v>Velič Jovana</v>
      </c>
      <c r="C14" s="111"/>
      <c r="D14" s="77">
        <f>SUM(D_predlog!O14:Q14)</f>
        <v>18</v>
      </c>
      <c r="E14" s="77">
        <f>MAX(D_predlog!R14:S14)</f>
        <v>37</v>
      </c>
      <c r="F14" s="19" t="str">
        <f>D_predlog!U14</f>
        <v>E</v>
      </c>
    </row>
    <row r="15" spans="1:6" ht="12.75" customHeight="1" x14ac:dyDescent="0.2">
      <c r="A15" s="37" t="str">
        <f>D_predlog!A15</f>
        <v>9/2019</v>
      </c>
      <c r="B15" s="110" t="str">
        <f>D_predlog!B15</f>
        <v>Raković Ljubica</v>
      </c>
      <c r="C15" s="111"/>
      <c r="D15" s="77">
        <f>SUM(D_predlog!O15:Q15)</f>
        <v>13</v>
      </c>
      <c r="E15" s="77">
        <f>MAX(D_predlog!R15:S15)</f>
        <v>5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10" t="str">
        <f>D_predlog!B16</f>
        <v>Luković Aida</v>
      </c>
      <c r="C16" s="111"/>
      <c r="D16" s="77">
        <f>SUM(D_predlog!O16:Q16)</f>
        <v>11</v>
      </c>
      <c r="E16" s="77">
        <f>MAX(D_predlog!R16:S16)</f>
        <v>27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10" t="str">
        <f>D_predlog!B17</f>
        <v>Vukčević Luka</v>
      </c>
      <c r="C17" s="111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10" t="str">
        <f>D_predlog!B18</f>
        <v>Radonjić Dimitrije</v>
      </c>
      <c r="C18" s="111"/>
      <c r="D18" s="77">
        <f>SUM(D_predlog!O18:Q18)</f>
        <v>14</v>
      </c>
      <c r="E18" s="77">
        <f>MAX(D_predlog!R18:S18)</f>
        <v>5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10" t="str">
        <f>D_predlog!B19</f>
        <v>Bandović Katarina</v>
      </c>
      <c r="C19" s="111"/>
      <c r="D19" s="77">
        <f>SUM(D_predlog!O19:Q19)</f>
        <v>23</v>
      </c>
      <c r="E19" s="77">
        <f>MAX(D_predlog!R19:S19)</f>
        <v>27</v>
      </c>
      <c r="F19" s="19" t="str">
        <f>D_predlog!U19</f>
        <v>E</v>
      </c>
    </row>
    <row r="20" spans="1:6" ht="12.75" customHeight="1" x14ac:dyDescent="0.2">
      <c r="A20" s="37" t="str">
        <f>D_predlog!A20</f>
        <v>14/2019</v>
      </c>
      <c r="B20" s="110" t="str">
        <f>D_predlog!B20</f>
        <v>Radonjić Filip</v>
      </c>
      <c r="C20" s="111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10" t="str">
        <f>D_predlog!B21</f>
        <v>Šuković Matija</v>
      </c>
      <c r="C21" s="111"/>
      <c r="D21" s="77">
        <f>SUM(D_predlog!O21:Q21)</f>
        <v>40</v>
      </c>
      <c r="E21" s="77">
        <f>MAX(D_predlog!R21:S21)</f>
        <v>50</v>
      </c>
      <c r="F21" s="19" t="str">
        <f>D_predlog!U21</f>
        <v>A</v>
      </c>
    </row>
    <row r="22" spans="1:6" ht="12.75" customHeight="1" x14ac:dyDescent="0.2">
      <c r="A22" s="37" t="str">
        <f>D_predlog!A22</f>
        <v>16/2019</v>
      </c>
      <c r="B22" s="110" t="str">
        <f>D_predlog!B22</f>
        <v>Zorić Jovana</v>
      </c>
      <c r="C22" s="111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10" t="str">
        <f>D_predlog!B23</f>
        <v>Mišković Saša</v>
      </c>
      <c r="C23" s="111"/>
      <c r="D23" s="77">
        <f>SUM(D_predlog!O23:Q23)</f>
        <v>15</v>
      </c>
      <c r="E23" s="77">
        <f>MAX(D_predlog!R23:S23)</f>
        <v>2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10" t="str">
        <f>D_predlog!B24</f>
        <v>Petrović Anastasija</v>
      </c>
      <c r="C24" s="111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10" t="str">
        <f>D_predlog!B25</f>
        <v>Lutovac Maksim</v>
      </c>
      <c r="C25" s="111"/>
      <c r="D25" s="77">
        <f>SUM(D_predlog!O25:Q25)</f>
        <v>18</v>
      </c>
      <c r="E25" s="77">
        <f>MAX(D_predlog!R25:S25)</f>
        <v>32</v>
      </c>
      <c r="F25" s="19" t="str">
        <f>D_predlog!U25</f>
        <v>E</v>
      </c>
    </row>
    <row r="26" spans="1:6" ht="12.75" customHeight="1" x14ac:dyDescent="0.2">
      <c r="A26" s="37" t="str">
        <f>D_predlog!A26</f>
        <v>20/2019</v>
      </c>
      <c r="B26" s="110" t="str">
        <f>D_predlog!B26</f>
        <v>Lutovac Vuk</v>
      </c>
      <c r="C26" s="111"/>
      <c r="D26" s="77">
        <f>SUM(D_predlog!O26:Q26)</f>
        <v>20</v>
      </c>
      <c r="E26" s="77">
        <f>MAX(D_predlog!R26:S26)</f>
        <v>30</v>
      </c>
      <c r="F26" s="19" t="str">
        <f>D_predlog!U26</f>
        <v>E</v>
      </c>
    </row>
    <row r="27" spans="1:6" ht="12.75" customHeight="1" x14ac:dyDescent="0.2">
      <c r="A27" s="37" t="str">
        <f>D_predlog!A27</f>
        <v>21/2019</v>
      </c>
      <c r="B27" s="110" t="str">
        <f>D_predlog!B27</f>
        <v>Janković Marko</v>
      </c>
      <c r="C27" s="111"/>
      <c r="D27" s="77">
        <f>SUM(D_predlog!O27:Q27)</f>
        <v>5</v>
      </c>
      <c r="E27" s="77">
        <f>MAX(D_predlog!R27:S27)</f>
        <v>13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10" t="str">
        <f>D_predlog!B28</f>
        <v>Adrović Džefika</v>
      </c>
      <c r="C28" s="111"/>
      <c r="D28" s="77">
        <f>SUM(D_predlog!O28:Q28)</f>
        <v>11</v>
      </c>
      <c r="E28" s="77">
        <f>MAX(D_predlog!R28:S28)</f>
        <v>6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10" t="str">
        <f>D_predlog!B29</f>
        <v>Vlahović Jakša</v>
      </c>
      <c r="C29" s="111"/>
      <c r="D29" s="77">
        <f>SUM(D_predlog!O29:Q29)</f>
        <v>31</v>
      </c>
      <c r="E29" s="77">
        <f>MAX(D_predlog!R29:S29)</f>
        <v>19</v>
      </c>
      <c r="F29" s="19" t="str">
        <f>D_predlog!U29</f>
        <v>E</v>
      </c>
    </row>
    <row r="30" spans="1:6" ht="12.75" customHeight="1" x14ac:dyDescent="0.2">
      <c r="A30" s="37" t="str">
        <f>D_predlog!A30</f>
        <v>24/2019</v>
      </c>
      <c r="B30" s="110" t="str">
        <f>D_predlog!B30</f>
        <v>Peruničić Marija</v>
      </c>
      <c r="C30" s="111"/>
      <c r="D30" s="77">
        <f>SUM(D_predlog!O30:Q30)</f>
        <v>22</v>
      </c>
      <c r="E30" s="77">
        <f>MAX(D_predlog!R30:S30)</f>
        <v>6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10" t="str">
        <f>D_predlog!B31</f>
        <v>Komnenović David</v>
      </c>
      <c r="C31" s="111"/>
      <c r="D31" s="77">
        <f>SUM(D_predlog!O31:Q31)</f>
        <v>32</v>
      </c>
      <c r="E31" s="77">
        <f>MAX(D_predlog!R31:S31)</f>
        <v>42</v>
      </c>
      <c r="F31" s="19" t="str">
        <f>D_predlog!U31</f>
        <v>C</v>
      </c>
    </row>
    <row r="32" spans="1:6" ht="12.75" customHeight="1" x14ac:dyDescent="0.2">
      <c r="A32" s="37" t="str">
        <f>D_predlog!A32</f>
        <v>26/2019</v>
      </c>
      <c r="B32" s="110" t="str">
        <f>D_predlog!B32</f>
        <v>Vujačić Petar</v>
      </c>
      <c r="C32" s="111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10" t="str">
        <f>D_predlog!B33</f>
        <v>Vućić Anđela</v>
      </c>
      <c r="C33" s="111"/>
      <c r="D33" s="77">
        <f>SUM(D_predlog!O33:Q33)</f>
        <v>33</v>
      </c>
      <c r="E33" s="77">
        <f>MAX(D_predlog!R33:S33)</f>
        <v>27</v>
      </c>
      <c r="F33" s="19" t="str">
        <f>D_predlog!U33</f>
        <v>D</v>
      </c>
    </row>
    <row r="34" spans="1:6" ht="12.75" customHeight="1" x14ac:dyDescent="0.2">
      <c r="A34" s="37" t="str">
        <f>D_predlog!A34</f>
        <v>28/2019</v>
      </c>
      <c r="B34" s="110" t="str">
        <f>D_predlog!B34</f>
        <v>Račić Aleksandra</v>
      </c>
      <c r="C34" s="111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10" t="str">
        <f>D_predlog!B35</f>
        <v>Raičević Anastasija</v>
      </c>
      <c r="C35" s="111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10" t="str">
        <f>D_predlog!B36</f>
        <v>Jovanović Milutin</v>
      </c>
      <c r="C36" s="111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10" t="str">
        <f>D_predlog!B37</f>
        <v>Zlatičanin Snežana</v>
      </c>
      <c r="C37" s="111"/>
      <c r="D37" s="77">
        <f>SUM(D_predlog!O37:Q37)</f>
        <v>11</v>
      </c>
      <c r="E37" s="77">
        <f>MAX(D_predlog!R37:S37)</f>
        <v>1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10" t="str">
        <f>D_predlog!B47</f>
        <v>Sinđić Katarina</v>
      </c>
      <c r="C38" s="111"/>
      <c r="D38" s="77">
        <f>SUM(D_predlog!O47:Q47)</f>
        <v>22</v>
      </c>
      <c r="E38" s="77">
        <f>MAX(D_predlog!R47:S47)</f>
        <v>13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10" t="str">
        <f>D_predlog!B48</f>
        <v>Stešević Sonja</v>
      </c>
      <c r="C39" s="111"/>
      <c r="D39" s="77">
        <f>SUM(D_predlog!O48:Q48)</f>
        <v>21</v>
      </c>
      <c r="E39" s="77">
        <f>MAX(D_predlog!R48:S48)</f>
        <v>7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10" t="str">
        <f>D_predlog!B49</f>
        <v>Slavković Novak</v>
      </c>
      <c r="C40" s="111"/>
      <c r="D40" s="77">
        <f>SUM(D_predlog!O49:Q49)</f>
        <v>30</v>
      </c>
      <c r="E40" s="77">
        <f>MAX(D_predlog!R49:S49)</f>
        <v>40</v>
      </c>
      <c r="F40" s="19" t="str">
        <f>D_predlog!U49</f>
        <v>C</v>
      </c>
    </row>
    <row r="41" spans="1:6" ht="12.75" customHeight="1" x14ac:dyDescent="0.2">
      <c r="A41" s="57" t="str">
        <f>D_predlog!A50</f>
        <v>6/2018</v>
      </c>
      <c r="B41" s="110" t="str">
        <f>D_predlog!B50</f>
        <v>Vukušić Petar</v>
      </c>
      <c r="C41" s="111"/>
      <c r="D41" s="77">
        <f>SUM(D_predlog!O50:Q50)</f>
        <v>18</v>
      </c>
      <c r="E41" s="77">
        <f>MAX(D_predlog!R50:S50)</f>
        <v>32</v>
      </c>
      <c r="F41" s="19" t="str">
        <f>D_predlog!U50</f>
        <v>E</v>
      </c>
    </row>
    <row r="42" spans="1:6" ht="12.75" customHeight="1" x14ac:dyDescent="0.2">
      <c r="A42" s="57" t="str">
        <f>D_predlog!A51</f>
        <v>22/2018</v>
      </c>
      <c r="B42" s="110" t="str">
        <f>D_predlog!B51</f>
        <v>Tošić Pavle</v>
      </c>
      <c r="C42" s="111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10" t="str">
        <f>D_predlog!B52</f>
        <v>Femić Marija</v>
      </c>
      <c r="C43" s="111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0" t="str">
        <f>D_predlog!B53</f>
        <v>Cvijović Milan</v>
      </c>
      <c r="C44" s="111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10" t="str">
        <f>D_predlog!B54</f>
        <v>Živanović Vesna</v>
      </c>
      <c r="C45" s="111"/>
      <c r="D45" s="77">
        <f>SUM(D_predlog!O54:Q54)</f>
        <v>27</v>
      </c>
      <c r="E45" s="77">
        <f>MAX(D_predlog!R54:S54)</f>
        <v>35</v>
      </c>
      <c r="F45" s="19" t="str">
        <f>D_predlog!U54</f>
        <v>D</v>
      </c>
    </row>
    <row r="46" spans="1:6" ht="12.75" customHeight="1" x14ac:dyDescent="0.2">
      <c r="A46" s="57" t="str">
        <f>D_predlog!A55</f>
        <v>37/2018</v>
      </c>
      <c r="B46" s="110" t="str">
        <f>D_predlog!B55</f>
        <v>Stanković Milica</v>
      </c>
      <c r="C46" s="111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10" t="str">
        <f>D_predlog!B56</f>
        <v>Kaluđerović Filip</v>
      </c>
      <c r="C47" s="111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10" t="str">
        <f>D_predlog!B57</f>
        <v>Vukčević Danilo</v>
      </c>
      <c r="C48" s="111"/>
      <c r="D48" s="77">
        <f>SUM(D_predlog!O57:Q57)</f>
        <v>12</v>
      </c>
      <c r="E48" s="77">
        <f>MAX(D_predlog!R57:S57)</f>
        <v>23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10" t="str">
        <f>D_predlog!B58</f>
        <v>Miković Nemanja</v>
      </c>
      <c r="C49" s="111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10" t="str">
        <f>D_predlog!B59</f>
        <v>Jovović Nikola</v>
      </c>
      <c r="C50" s="111"/>
      <c r="D50" s="77">
        <f>SUM(D_predlog!O59:Q59)</f>
        <v>14</v>
      </c>
      <c r="E50" s="77">
        <f>MAX(D_predlog!R59:S59)</f>
        <v>26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12" t="s">
        <v>23</v>
      </c>
      <c r="B53" s="112"/>
      <c r="C53" s="112"/>
      <c r="D53" s="112"/>
      <c r="E53" s="112"/>
      <c r="F53" s="13"/>
    </row>
    <row r="54" spans="1:6" ht="17.25" customHeight="1" x14ac:dyDescent="0.25">
      <c r="A54" s="113" t="s">
        <v>58</v>
      </c>
      <c r="B54" s="113"/>
      <c r="C54" s="113"/>
      <c r="D54" s="113"/>
      <c r="E54" s="113"/>
      <c r="F54" s="113"/>
    </row>
    <row r="55" spans="1:6" ht="27" customHeight="1" x14ac:dyDescent="0.2">
      <c r="A55" s="114" t="s">
        <v>59</v>
      </c>
      <c r="B55" s="114"/>
      <c r="C55" s="115" t="s">
        <v>56</v>
      </c>
      <c r="D55" s="115"/>
      <c r="E55" s="115"/>
      <c r="F55" s="115"/>
    </row>
    <row r="56" spans="1:6" ht="17.25" customHeight="1" x14ac:dyDescent="0.2">
      <c r="A56" s="115" t="s">
        <v>2</v>
      </c>
      <c r="B56" s="115"/>
      <c r="C56" s="115"/>
      <c r="D56" s="115" t="s">
        <v>25</v>
      </c>
      <c r="E56" s="115"/>
      <c r="F56" s="115"/>
    </row>
    <row r="57" spans="1:6" ht="4.5" customHeight="1" x14ac:dyDescent="0.25">
      <c r="A57" s="116"/>
      <c r="B57" s="116"/>
      <c r="C57" s="116"/>
      <c r="D57" s="116"/>
      <c r="E57" s="116"/>
      <c r="F57" s="116"/>
    </row>
    <row r="58" spans="1:6" ht="25.5" customHeight="1" x14ac:dyDescent="0.2">
      <c r="A58" s="117" t="s">
        <v>4</v>
      </c>
      <c r="B58" s="119" t="s">
        <v>26</v>
      </c>
      <c r="C58" s="120"/>
      <c r="D58" s="123" t="s">
        <v>27</v>
      </c>
      <c r="E58" s="124"/>
      <c r="F58" s="125" t="s">
        <v>28</v>
      </c>
    </row>
    <row r="59" spans="1:6" ht="42" customHeight="1" thickBot="1" x14ac:dyDescent="0.25">
      <c r="A59" s="118"/>
      <c r="B59" s="121"/>
      <c r="C59" s="122"/>
      <c r="D59" s="17" t="s">
        <v>29</v>
      </c>
      <c r="E59" s="18" t="s">
        <v>30</v>
      </c>
      <c r="F59" s="126"/>
    </row>
    <row r="60" spans="1:6" ht="13.5" thickTop="1" x14ac:dyDescent="0.2">
      <c r="A60" s="37" t="str">
        <f>D_predlog!A60</f>
        <v>31/2017</v>
      </c>
      <c r="B60" s="110" t="str">
        <f>D_predlog!B60</f>
        <v>Ljumović Pavle</v>
      </c>
      <c r="C60" s="111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10" t="str">
        <f>D_predlog!B61</f>
        <v>Veljić Nikola</v>
      </c>
      <c r="C61" s="111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10" t="str">
        <f>D_predlog!B62</f>
        <v>Raspopović Tamara</v>
      </c>
      <c r="C62" s="111"/>
      <c r="D62" s="77">
        <f>SUM(D_predlog!O62:Q62)</f>
        <v>33</v>
      </c>
      <c r="E62" s="77">
        <f>MAX(D_predlog!R62:S62)</f>
        <v>34</v>
      </c>
      <c r="F62" s="19" t="str">
        <f>D_predlog!U62</f>
        <v>D</v>
      </c>
    </row>
    <row r="63" spans="1:6" x14ac:dyDescent="0.2">
      <c r="A63" s="37" t="str">
        <f>D_predlog!A63</f>
        <v>16/2016</v>
      </c>
      <c r="B63" s="110" t="str">
        <f>D_predlog!B63</f>
        <v>Raičević Filip</v>
      </c>
      <c r="C63" s="111"/>
      <c r="D63" s="77">
        <f>SUM(D_predlog!O63:Q63)</f>
        <v>20</v>
      </c>
      <c r="E63" s="77">
        <f>MAX(D_predlog!R63:S63)</f>
        <v>2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10" t="str">
        <f>D_predlog!B64</f>
        <v>Hodžić Deniz</v>
      </c>
      <c r="C64" s="111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10" t="str">
        <f>D_predlog!B65</f>
        <v>Rakonjac Nikola</v>
      </c>
      <c r="C65" s="111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10" t="str">
        <f>D_predlog!B66</f>
        <v>Trle Sead</v>
      </c>
      <c r="C66" s="111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10" t="str">
        <f>D_predlog!B67</f>
        <v>Čelebić Luka</v>
      </c>
      <c r="C67" s="111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10" t="str">
        <f>D_predlog!B68</f>
        <v>Vuković Veliša</v>
      </c>
      <c r="C68" s="111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10" t="str">
        <f>D_predlog!B69</f>
        <v>Novčić Stefan</v>
      </c>
      <c r="C69" s="111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10" t="str">
        <f>D_predlog!B70</f>
        <v>Đurković Momir</v>
      </c>
      <c r="C70" s="111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10"/>
      <c r="C71" s="111"/>
      <c r="D71" s="77"/>
      <c r="E71" s="77"/>
      <c r="F71" s="19"/>
    </row>
    <row r="72" spans="1:6" x14ac:dyDescent="0.2">
      <c r="A72" s="37"/>
      <c r="B72" s="110"/>
      <c r="C72" s="111"/>
      <c r="D72" s="77"/>
      <c r="E72" s="77"/>
      <c r="F72" s="19"/>
    </row>
    <row r="73" spans="1:6" x14ac:dyDescent="0.2">
      <c r="A73" s="37"/>
      <c r="B73" s="110"/>
      <c r="C73" s="111"/>
      <c r="D73" s="77"/>
      <c r="E73" s="77"/>
      <c r="F73" s="19"/>
    </row>
    <row r="74" spans="1:6" x14ac:dyDescent="0.2">
      <c r="A74" s="37"/>
      <c r="B74" s="110"/>
      <c r="C74" s="111"/>
      <c r="D74" s="77"/>
      <c r="E74" s="77"/>
      <c r="F74" s="19"/>
    </row>
    <row r="75" spans="1:6" x14ac:dyDescent="0.2">
      <c r="A75" s="37"/>
      <c r="B75" s="110"/>
      <c r="C75" s="111"/>
      <c r="D75" s="77"/>
      <c r="E75" s="77"/>
      <c r="F75" s="19"/>
    </row>
    <row r="76" spans="1:6" x14ac:dyDescent="0.2">
      <c r="A76" s="37"/>
      <c r="B76" s="110"/>
      <c r="C76" s="111"/>
      <c r="D76" s="77"/>
      <c r="E76" s="77"/>
      <c r="F76" s="19"/>
    </row>
    <row r="77" spans="1:6" x14ac:dyDescent="0.2">
      <c r="A77" s="69"/>
      <c r="B77" s="110"/>
      <c r="C77" s="111"/>
      <c r="D77" s="77"/>
      <c r="E77" s="77"/>
      <c r="F77" s="19"/>
    </row>
    <row r="78" spans="1:6" x14ac:dyDescent="0.2">
      <c r="A78" s="69"/>
      <c r="B78" s="110"/>
      <c r="C78" s="111"/>
      <c r="D78" s="77"/>
      <c r="E78" s="77"/>
      <c r="F78" s="19"/>
    </row>
    <row r="79" spans="1:6" x14ac:dyDescent="0.2">
      <c r="A79" s="69"/>
      <c r="B79" s="110"/>
      <c r="C79" s="111"/>
      <c r="D79" s="77"/>
      <c r="E79" s="77"/>
      <c r="F79" s="19"/>
    </row>
    <row r="80" spans="1:6" x14ac:dyDescent="0.2">
      <c r="A80" s="69"/>
      <c r="B80" s="110"/>
      <c r="C80" s="111"/>
      <c r="D80" s="77"/>
      <c r="E80" s="77"/>
      <c r="F80" s="19"/>
    </row>
    <row r="81" spans="1:6" x14ac:dyDescent="0.2">
      <c r="A81" s="69"/>
      <c r="B81" s="110"/>
      <c r="C81" s="111"/>
      <c r="D81" s="77"/>
      <c r="E81" s="77"/>
      <c r="F81" s="19"/>
    </row>
    <row r="82" spans="1:6" x14ac:dyDescent="0.2">
      <c r="A82" s="69"/>
      <c r="B82" s="110"/>
      <c r="C82" s="111"/>
      <c r="D82" s="77"/>
      <c r="E82" s="77"/>
      <c r="F82" s="19"/>
    </row>
    <row r="83" spans="1:6" x14ac:dyDescent="0.2">
      <c r="A83" s="69"/>
      <c r="B83" s="110"/>
      <c r="C83" s="111"/>
      <c r="D83" s="77"/>
      <c r="E83" s="77"/>
      <c r="F83" s="19"/>
    </row>
    <row r="84" spans="1:6" x14ac:dyDescent="0.2">
      <c r="A84" s="37"/>
      <c r="B84" s="110"/>
      <c r="C84" s="111"/>
      <c r="D84" s="77"/>
      <c r="E84" s="77"/>
      <c r="F84" s="19"/>
    </row>
    <row r="85" spans="1:6" x14ac:dyDescent="0.2">
      <c r="A85" s="37"/>
      <c r="B85" s="110"/>
      <c r="C85" s="111"/>
      <c r="D85" s="77"/>
      <c r="E85" s="77"/>
      <c r="F85" s="19"/>
    </row>
    <row r="86" spans="1:6" x14ac:dyDescent="0.2">
      <c r="A86" s="37"/>
      <c r="B86" s="110"/>
      <c r="C86" s="111"/>
      <c r="D86" s="77"/>
      <c r="E86" s="77"/>
      <c r="F86" s="19"/>
    </row>
    <row r="87" spans="1:6" x14ac:dyDescent="0.2">
      <c r="A87" s="37"/>
      <c r="B87" s="110"/>
      <c r="C87" s="111"/>
      <c r="D87" s="77"/>
      <c r="E87" s="77"/>
      <c r="F87" s="19"/>
    </row>
    <row r="88" spans="1:6" x14ac:dyDescent="0.2">
      <c r="A88" s="37"/>
      <c r="B88" s="110"/>
      <c r="C88" s="111"/>
      <c r="D88" s="77"/>
      <c r="E88" s="77"/>
      <c r="F88" s="19"/>
    </row>
    <row r="89" spans="1:6" x14ac:dyDescent="0.2">
      <c r="A89" s="37"/>
      <c r="B89" s="110"/>
      <c r="C89" s="111"/>
      <c r="D89" s="77"/>
      <c r="E89" s="77"/>
      <c r="F89" s="19"/>
    </row>
    <row r="90" spans="1:6" x14ac:dyDescent="0.2">
      <c r="A90" s="37"/>
      <c r="B90" s="110"/>
      <c r="C90" s="111"/>
      <c r="D90" s="77"/>
      <c r="E90" s="77"/>
      <c r="F90" s="19"/>
    </row>
    <row r="91" spans="1:6" x14ac:dyDescent="0.2">
      <c r="A91" s="37"/>
      <c r="B91" s="110"/>
      <c r="C91" s="111"/>
      <c r="D91" s="77"/>
      <c r="E91" s="77"/>
      <c r="F91" s="19"/>
    </row>
    <row r="92" spans="1:6" x14ac:dyDescent="0.2">
      <c r="A92" s="37"/>
      <c r="B92" s="110"/>
      <c r="C92" s="111"/>
      <c r="D92" s="77"/>
      <c r="E92" s="77"/>
      <c r="F92" s="19"/>
    </row>
    <row r="93" spans="1:6" x14ac:dyDescent="0.2">
      <c r="A93" s="57"/>
      <c r="B93" s="110"/>
      <c r="C93" s="111"/>
      <c r="D93" s="77"/>
      <c r="E93" s="77"/>
      <c r="F93" s="19"/>
    </row>
    <row r="94" spans="1:6" x14ac:dyDescent="0.2">
      <c r="A94" s="57"/>
      <c r="B94" s="110"/>
      <c r="C94" s="111"/>
      <c r="D94" s="77"/>
      <c r="E94" s="77"/>
      <c r="F94" s="19"/>
    </row>
    <row r="95" spans="1:6" x14ac:dyDescent="0.2">
      <c r="A95" s="57"/>
      <c r="B95" s="110"/>
      <c r="C95" s="111"/>
      <c r="D95" s="77"/>
      <c r="E95" s="77"/>
      <c r="F95" s="19"/>
    </row>
    <row r="96" spans="1:6" x14ac:dyDescent="0.2">
      <c r="A96" s="57"/>
      <c r="B96" s="110"/>
      <c r="C96" s="111"/>
      <c r="D96" s="77"/>
      <c r="E96" s="77"/>
      <c r="F96" s="19"/>
    </row>
    <row r="97" spans="1:6" x14ac:dyDescent="0.2">
      <c r="A97" s="57"/>
      <c r="B97" s="110"/>
      <c r="C97" s="111"/>
      <c r="D97" s="77"/>
      <c r="E97" s="77"/>
      <c r="F97" s="19"/>
    </row>
    <row r="98" spans="1:6" x14ac:dyDescent="0.2">
      <c r="A98" s="57"/>
      <c r="B98" s="110"/>
      <c r="C98" s="111"/>
      <c r="D98" s="77"/>
      <c r="E98" s="77"/>
      <c r="F98" s="19"/>
    </row>
    <row r="99" spans="1:6" x14ac:dyDescent="0.2">
      <c r="A99" s="57"/>
      <c r="B99" s="110"/>
      <c r="C99" s="111"/>
      <c r="D99" s="77"/>
      <c r="E99" s="77"/>
      <c r="F99" s="19"/>
    </row>
    <row r="100" spans="1:6" x14ac:dyDescent="0.2">
      <c r="A100" s="57"/>
      <c r="B100" s="110"/>
      <c r="C100" s="111"/>
      <c r="D100" s="77"/>
      <c r="E100" s="77"/>
      <c r="F100" s="19"/>
    </row>
    <row r="101" spans="1:6" x14ac:dyDescent="0.2">
      <c r="A101" s="57"/>
      <c r="B101" s="110"/>
      <c r="C101" s="111"/>
      <c r="D101" s="77"/>
      <c r="E101" s="77"/>
      <c r="F101" s="19"/>
    </row>
    <row r="102" spans="1:6" x14ac:dyDescent="0.2">
      <c r="A102" s="57"/>
      <c r="B102" s="110"/>
      <c r="C102" s="111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X11" sqref="X11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63" t="s">
        <v>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22.5" customHeight="1" x14ac:dyDescent="0.2">
      <c r="A3" s="163" t="s">
        <v>34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64" t="s">
        <v>60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</row>
    <row r="7" spans="1:19" ht="18.75" customHeight="1" x14ac:dyDescent="0.2">
      <c r="A7" s="164" t="str">
        <f>CONCATENATE("Semestar: II(drugi), akademska ",My!P2," godina")</f>
        <v>Semestar: II(drugi), akademska 2019/20 godina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65" t="s">
        <v>35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ht="15" x14ac:dyDescent="0.2">
      <c r="A11" s="153" t="s">
        <v>36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</row>
    <row r="12" spans="1:19" ht="15" x14ac:dyDescent="0.2">
      <c r="A12" s="153" t="str">
        <f>CONCATENATE("po završetku ljetnjeg semestra akademske ",My!P2," godine")</f>
        <v>po završetku ljetnjeg semestra akademske 2019/20 godine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9" t="s">
        <v>37</v>
      </c>
      <c r="B15" s="172" t="s">
        <v>38</v>
      </c>
      <c r="C15" s="175" t="s">
        <v>39</v>
      </c>
      <c r="D15" s="166" t="s">
        <v>40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78"/>
      <c r="P15" s="166" t="s">
        <v>41</v>
      </c>
      <c r="Q15" s="167"/>
      <c r="R15" s="167"/>
      <c r="S15" s="168"/>
    </row>
    <row r="16" spans="1:19" ht="15.75" customHeight="1" x14ac:dyDescent="0.25">
      <c r="A16" s="170"/>
      <c r="B16" s="173"/>
      <c r="C16" s="176"/>
      <c r="D16" s="158" t="s">
        <v>42</v>
      </c>
      <c r="E16" s="157"/>
      <c r="F16" s="156" t="s">
        <v>43</v>
      </c>
      <c r="G16" s="157"/>
      <c r="H16" s="156" t="s">
        <v>44</v>
      </c>
      <c r="I16" s="157"/>
      <c r="J16" s="156" t="s">
        <v>45</v>
      </c>
      <c r="K16" s="157"/>
      <c r="L16" s="156" t="s">
        <v>46</v>
      </c>
      <c r="M16" s="157"/>
      <c r="N16" s="156" t="s">
        <v>47</v>
      </c>
      <c r="O16" s="159"/>
      <c r="P16" s="154" t="s">
        <v>48</v>
      </c>
      <c r="Q16" s="160"/>
      <c r="R16" s="154" t="s">
        <v>49</v>
      </c>
      <c r="S16" s="155"/>
    </row>
    <row r="17" spans="1:19" ht="23.25" customHeight="1" thickBot="1" x14ac:dyDescent="0.3">
      <c r="A17" s="171"/>
      <c r="B17" s="174"/>
      <c r="C17" s="177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1</v>
      </c>
      <c r="E18" s="32">
        <f>IF($C18=0,0,D18*100/$C18)</f>
        <v>2.5641025641025643</v>
      </c>
      <c r="F18" s="32">
        <f>COUNTIF(D_predlog!$U8:$U115,"B")</f>
        <v>3</v>
      </c>
      <c r="G18" s="32">
        <f>IF($C18=0,0,F18*100/$C18)</f>
        <v>7.6923076923076925</v>
      </c>
      <c r="H18" s="32">
        <f>COUNTIF(D_predlog!$U8:$U115,"C")</f>
        <v>3</v>
      </c>
      <c r="I18" s="32">
        <f>IF($C18=0,0,H18*100/$C18)</f>
        <v>7.6923076923076925</v>
      </c>
      <c r="J18" s="32">
        <f>COUNTIF(D_predlog!$U8:$U115,"D")</f>
        <v>3</v>
      </c>
      <c r="K18" s="32">
        <f>IF($C18=0,0,J18*100/$C18)</f>
        <v>7.6923076923076925</v>
      </c>
      <c r="L18" s="32">
        <f>COUNTIF(D_predlog!$U8:$U115,"E")</f>
        <v>7</v>
      </c>
      <c r="M18" s="32">
        <f>IF($C18=0,0,L18*100/$C18)</f>
        <v>17.948717948717949</v>
      </c>
      <c r="N18" s="32">
        <f>C18-P18</f>
        <v>22</v>
      </c>
      <c r="O18" s="31">
        <f>IF($C18=0,0,N18*100/$C18)</f>
        <v>56.410256410256409</v>
      </c>
      <c r="P18" s="32">
        <f>SUM(D18,F18,H18,J18,L18)</f>
        <v>17</v>
      </c>
      <c r="Q18" s="31">
        <f>IF($C18=0,0,P18*100/($P18+$R18))</f>
        <v>43.589743589743591</v>
      </c>
      <c r="R18" s="32">
        <f>N18</f>
        <v>22</v>
      </c>
      <c r="S18" s="33">
        <f>IF($C18=0,0,R18*100/($P18+$R18))</f>
        <v>56.410256410256409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46</v>
      </c>
      <c r="D19" s="32">
        <f>COUNTIF(C_predlog!$U8:$U115,"A")</f>
        <v>1</v>
      </c>
      <c r="E19" s="32">
        <f>IF($C19=0,0,D19*100/$C19)</f>
        <v>2.1739130434782608</v>
      </c>
      <c r="F19" s="32">
        <f>COUNTIF(C_predlog!$U8:$U115,"B")</f>
        <v>2</v>
      </c>
      <c r="G19" s="32">
        <f>IF($C19=0,0,F19*100/$C19)</f>
        <v>4.3478260869565215</v>
      </c>
      <c r="H19" s="32">
        <f>COUNTIF(C_predlog!$U8:$U115,"C")</f>
        <v>3</v>
      </c>
      <c r="I19" s="32">
        <f>IF($C19=0,0,H19*100/$C19)</f>
        <v>6.5217391304347823</v>
      </c>
      <c r="J19" s="32">
        <f>COUNTIF(C_predlog!$U8:$U115,"D")</f>
        <v>5</v>
      </c>
      <c r="K19" s="32">
        <f>IF($C19=0,0,J19*100/$C19)</f>
        <v>10.869565217391305</v>
      </c>
      <c r="L19" s="32">
        <f>COUNTIF(C_predlog!$U8:$U115,"E")</f>
        <v>15</v>
      </c>
      <c r="M19" s="32">
        <f>IF($C19=0,0,L19*100/$C19)</f>
        <v>32.608695652173914</v>
      </c>
      <c r="N19" s="32">
        <f>C19-P19</f>
        <v>20</v>
      </c>
      <c r="O19" s="31">
        <f>IF($C19=0,0,N19*100/$C19)</f>
        <v>43.478260869565219</v>
      </c>
      <c r="P19" s="32">
        <f>SUM(D19,F19,H19,J19,L19)</f>
        <v>26</v>
      </c>
      <c r="Q19" s="31">
        <f>IF($C19=0,0,P19*100/($P19+$R19))</f>
        <v>56.521739130434781</v>
      </c>
      <c r="R19" s="32">
        <f>N19</f>
        <v>20</v>
      </c>
      <c r="S19" s="33">
        <f>IF($C19=0,0,R19*100/($P19+$R19))</f>
        <v>43.478260869565219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61" t="str">
        <f>CONCATENATE("Podgorica,   jun 20",RIGHT(My!P2,2),". god.")</f>
        <v>Podgorica,   jun 2020. god.</v>
      </c>
      <c r="B25" s="161"/>
      <c r="D25" s="161" t="s">
        <v>51</v>
      </c>
      <c r="E25" s="161"/>
      <c r="F25" s="161"/>
      <c r="G25" s="161"/>
      <c r="H25" s="161"/>
      <c r="I25" s="161"/>
      <c r="N25" s="162" t="s">
        <v>52</v>
      </c>
      <c r="O25" s="162"/>
      <c r="P25" s="162"/>
      <c r="Q25" s="162"/>
    </row>
    <row r="27" spans="1:19" ht="15" x14ac:dyDescent="0.2">
      <c r="D27" s="153" t="s">
        <v>269</v>
      </c>
      <c r="E27" s="153"/>
      <c r="F27" s="153"/>
      <c r="G27" s="153"/>
      <c r="H27" s="153"/>
      <c r="I27" s="153"/>
      <c r="J27" s="153"/>
      <c r="L27" s="68"/>
      <c r="M27" s="153" t="s">
        <v>166</v>
      </c>
      <c r="N27" s="153"/>
      <c r="O27" s="153"/>
      <c r="P27" s="153"/>
      <c r="Q27" s="153"/>
      <c r="R27" s="153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70</v>
      </c>
      <c r="D4" s="62" t="str">
        <f>D_Zakljucne!F8</f>
        <v>C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50</v>
      </c>
      <c r="I4" s="62" t="str">
        <f>C_Zakljucne!F8</f>
        <v>E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55</v>
      </c>
      <c r="I5" s="62" t="str">
        <f>C_Zakljucne!F9</f>
        <v>E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80</v>
      </c>
      <c r="D6" s="62" t="str">
        <f>D_Zakljucne!F10</f>
        <v>B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56</v>
      </c>
      <c r="I6" s="62" t="str">
        <f>C_Zakljucne!F10</f>
        <v>E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83</v>
      </c>
      <c r="D7" s="62" t="str">
        <f>D_Zakljucne!F11</f>
        <v>B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51</v>
      </c>
      <c r="I7" s="62" t="str">
        <f>C_Zakljucne!F11</f>
        <v>E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80</v>
      </c>
      <c r="D8" s="62" t="str">
        <f>D_Zakljucne!F12</f>
        <v>B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64</v>
      </c>
      <c r="I8" s="62" t="str">
        <f>C_Zakljucne!F12</f>
        <v>D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15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60</v>
      </c>
      <c r="I9" s="62" t="str">
        <f>C_Zakljucne!F13</f>
        <v>D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55</v>
      </c>
      <c r="D10" s="62" t="str">
        <f>D_Zakljucne!F14</f>
        <v>E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81</v>
      </c>
      <c r="I10" s="62" t="str">
        <f>C_Zakljucne!F14</f>
        <v>B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18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50</v>
      </c>
      <c r="I11" s="62" t="str">
        <f>C_Zakljucne!F15</f>
        <v>E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38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18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33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19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25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50</v>
      </c>
      <c r="D15" s="62" t="str">
        <f>D_Zakljucne!F19</f>
        <v>E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55</v>
      </c>
      <c r="I15" s="62" t="str">
        <f>C_Zakljucne!F19</f>
        <v>E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52</v>
      </c>
      <c r="I16" s="62" t="str">
        <f>C_Zakljucne!F20</f>
        <v>E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90</v>
      </c>
      <c r="D17" s="62" t="str">
        <f>D_Zakljucne!F21</f>
        <v>A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54</v>
      </c>
      <c r="I17" s="62" t="str">
        <f>C_Zakljucne!F21</f>
        <v>E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70</v>
      </c>
      <c r="I18" s="62" t="str">
        <f>C_Zakljucne!F22</f>
        <v>C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17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92</v>
      </c>
      <c r="I20" s="62" t="str">
        <f>C_Zakljucne!F24</f>
        <v>A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50</v>
      </c>
      <c r="D21" s="62" t="str">
        <f>D_Zakljucne!F25</f>
        <v>E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52</v>
      </c>
      <c r="I21" s="62" t="str">
        <f>C_Zakljucne!F25</f>
        <v>E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50</v>
      </c>
      <c r="D22" s="62" t="str">
        <f>D_Zakljucne!F26</f>
        <v>E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74</v>
      </c>
      <c r="I22" s="62" t="str">
        <f>C_Zakljucne!F26</f>
        <v>C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18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34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17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52</v>
      </c>
      <c r="I24" s="62" t="str">
        <f>C_Zakljucne!F28</f>
        <v>E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50</v>
      </c>
      <c r="D25" s="62" t="str">
        <f>D_Zakljucne!F29</f>
        <v>E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80</v>
      </c>
      <c r="I25" s="62" t="str">
        <f>C_Zakljucne!F29</f>
        <v>B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28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14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74</v>
      </c>
      <c r="D27" s="62" t="str">
        <f>D_Zakljucne!F31</f>
        <v>C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65</v>
      </c>
      <c r="I27" s="62" t="str">
        <f>C_Zakljucne!F31</f>
        <v>D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53</v>
      </c>
      <c r="I28" s="62" t="str">
        <f>C_Zakljucne!F32</f>
        <v>E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60</v>
      </c>
      <c r="D29" s="62" t="str">
        <f>D_Zakljucne!F33</f>
        <v>D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36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50</v>
      </c>
      <c r="I30" s="62" t="str">
        <f>C_Zakljucne!F34</f>
        <v>E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50</v>
      </c>
      <c r="I31" s="62" t="str">
        <f>C_Zakljucne!F35</f>
        <v>E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12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35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60</v>
      </c>
      <c r="I34" s="62" t="str">
        <f>C_Zakljucne!F38</f>
        <v>D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28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70</v>
      </c>
      <c r="D36" s="62" t="str">
        <f>D_Zakljucne!F40</f>
        <v>C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52</v>
      </c>
      <c r="I36" s="62" t="str">
        <f>C_Zakljucne!F40</f>
        <v>E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50</v>
      </c>
      <c r="D37" s="62" t="str">
        <f>D_Zakljucne!F41</f>
        <v>E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20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41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74</v>
      </c>
      <c r="I40" s="62" t="str">
        <f>C_Zakljucne!F44</f>
        <v>C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62</v>
      </c>
      <c r="D41" s="62" t="str">
        <f>D_Zakljucne!F45</f>
        <v>D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60</v>
      </c>
      <c r="I41" s="62" t="str">
        <f>C_Zakljucne!F45</f>
        <v>D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2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35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40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50</v>
      </c>
      <c r="I47" s="62" t="str">
        <f>C_Zakljucne!F60</f>
        <v>E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67</v>
      </c>
      <c r="D49" s="62" t="str">
        <f>D_Zakljucne!F62</f>
        <v>D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22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2016-06-08T09:37:05Z</cp:lastPrinted>
  <dcterms:created xsi:type="dcterms:W3CDTF">2007-10-09T19:03:50Z</dcterms:created>
  <dcterms:modified xsi:type="dcterms:W3CDTF">2020-07-19T09:23:33Z</dcterms:modified>
</cp:coreProperties>
</file>