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480" windowHeight="8136" tabRatio="411" activeTab="1"/>
  </bookViews>
  <sheets>
    <sheet name="M1D" sheetId="1" r:id="rId1"/>
    <sheet name="Osvojeni" sheetId="3" r:id="rId2"/>
    <sheet name="Zakljucne" sheetId="5" r:id="rId3"/>
  </sheets>
  <definedNames>
    <definedName name="Excel_BuiltIn__FilterDatabase">M1D!#REF!</definedName>
    <definedName name="_xlnm.Print_Titles" localSheetId="1">Osvojeni!$1:$7</definedName>
    <definedName name="_xlnm.Print_Titles" localSheetId="2">Zakljucne!$1:$7</definedName>
  </definedNames>
  <calcPr calcId="144525"/>
</workbook>
</file>

<file path=xl/calcChain.xml><?xml version="1.0" encoding="utf-8"?>
<calcChain xmlns="http://schemas.openxmlformats.org/spreadsheetml/2006/main">
  <c r="B33" i="3" l="1"/>
  <c r="T44" i="3" l="1"/>
  <c r="U44" i="3" s="1"/>
  <c r="U8" i="3" l="1"/>
  <c r="H8" i="5" l="1"/>
  <c r="U9" i="3"/>
  <c r="U11" i="3"/>
  <c r="U12" i="3"/>
  <c r="U14" i="3"/>
  <c r="U18" i="3"/>
  <c r="U20" i="3"/>
  <c r="U22" i="3"/>
  <c r="U24" i="3"/>
  <c r="U28" i="3"/>
  <c r="U29" i="3"/>
  <c r="U30" i="3"/>
  <c r="U32" i="3"/>
  <c r="U34" i="3"/>
  <c r="U36" i="3"/>
  <c r="U41" i="3"/>
  <c r="U43" i="3"/>
  <c r="T42" i="3"/>
  <c r="U42" i="3" s="1"/>
  <c r="T43" i="3"/>
  <c r="T9" i="3" l="1"/>
  <c r="T10" i="3"/>
  <c r="U10" i="3" s="1"/>
  <c r="T11" i="3"/>
  <c r="T12" i="3"/>
  <c r="T13" i="3"/>
  <c r="U13" i="3" s="1"/>
  <c r="T14" i="3"/>
  <c r="T15" i="3"/>
  <c r="U15" i="3" s="1"/>
  <c r="T16" i="3"/>
  <c r="U16" i="3" s="1"/>
  <c r="T17" i="3"/>
  <c r="U17" i="3" s="1"/>
  <c r="T18" i="3"/>
  <c r="T19" i="3"/>
  <c r="U19" i="3" s="1"/>
  <c r="T20" i="3"/>
  <c r="T21" i="3"/>
  <c r="U21" i="3" s="1"/>
  <c r="T22" i="3"/>
  <c r="T23" i="3"/>
  <c r="U23" i="3" s="1"/>
  <c r="T24" i="3"/>
  <c r="T25" i="3"/>
  <c r="U25" i="3" s="1"/>
  <c r="T26" i="3"/>
  <c r="U26" i="3" s="1"/>
  <c r="T27" i="3"/>
  <c r="U27" i="3" s="1"/>
  <c r="T28" i="3"/>
  <c r="T29" i="3"/>
  <c r="T30" i="3"/>
  <c r="T31" i="3"/>
  <c r="U31" i="3" s="1"/>
  <c r="T32" i="3"/>
  <c r="T33" i="3"/>
  <c r="U33" i="3" s="1"/>
  <c r="T34" i="3"/>
  <c r="T35" i="3"/>
  <c r="U35" i="3" s="1"/>
  <c r="T36" i="3"/>
  <c r="T37" i="3"/>
  <c r="U37" i="3" s="1"/>
  <c r="T38" i="3"/>
  <c r="U38" i="3" s="1"/>
  <c r="T39" i="3"/>
  <c r="U39" i="3" s="1"/>
  <c r="T40" i="3"/>
  <c r="U40" i="3" s="1"/>
  <c r="T41" i="3"/>
  <c r="T8" i="3"/>
  <c r="A8" i="3" l="1"/>
  <c r="H71" i="5" l="1"/>
  <c r="H72" i="5"/>
  <c r="G71" i="5"/>
  <c r="G72" i="5"/>
  <c r="F71" i="5"/>
  <c r="F72" i="5"/>
  <c r="E71" i="5"/>
  <c r="E72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A58" i="5"/>
  <c r="B58" i="5"/>
  <c r="A59" i="5"/>
  <c r="B59" i="5"/>
  <c r="A60" i="5"/>
  <c r="B60" i="5"/>
  <c r="A61" i="5"/>
  <c r="B61" i="5"/>
  <c r="A62" i="5"/>
  <c r="B62" i="5"/>
  <c r="A63" i="5"/>
  <c r="B63" i="5"/>
  <c r="A64" i="5"/>
  <c r="B64" i="5"/>
  <c r="A65" i="5"/>
  <c r="B65" i="5"/>
  <c r="A66" i="5"/>
  <c r="B66" i="5"/>
  <c r="A67" i="5"/>
  <c r="B67" i="5"/>
  <c r="A68" i="5"/>
  <c r="B68" i="5"/>
  <c r="A69" i="5"/>
  <c r="B69" i="5"/>
  <c r="A70" i="5"/>
  <c r="B70" i="5"/>
  <c r="A71" i="5"/>
  <c r="B71" i="5"/>
  <c r="A72" i="5"/>
  <c r="B72" i="5"/>
  <c r="G39" i="5"/>
  <c r="G41" i="5"/>
  <c r="G42" i="5"/>
  <c r="G43" i="5"/>
  <c r="G45" i="5"/>
  <c r="G46" i="5"/>
  <c r="G48" i="5"/>
  <c r="G50" i="5"/>
  <c r="G52" i="5"/>
  <c r="G57" i="5"/>
  <c r="G58" i="5"/>
  <c r="G59" i="5"/>
  <c r="G60" i="5"/>
  <c r="G61" i="5"/>
  <c r="G65" i="5"/>
  <c r="G66" i="5"/>
  <c r="G67" i="5"/>
  <c r="G68" i="5"/>
  <c r="G9" i="5"/>
  <c r="G10" i="5"/>
  <c r="G12" i="5"/>
  <c r="G13" i="5"/>
  <c r="G14" i="5"/>
  <c r="G15" i="5"/>
  <c r="G16" i="5"/>
  <c r="G17" i="5"/>
  <c r="G19" i="5"/>
  <c r="G22" i="5"/>
  <c r="G26" i="5"/>
  <c r="G32" i="5"/>
  <c r="G35" i="5"/>
  <c r="G37" i="5"/>
  <c r="G38" i="5"/>
  <c r="H9" i="5"/>
  <c r="H10" i="5"/>
  <c r="H12" i="5"/>
  <c r="H13" i="5"/>
  <c r="H14" i="5"/>
  <c r="H15" i="5"/>
  <c r="H16" i="5"/>
  <c r="H17" i="5"/>
  <c r="H19" i="5"/>
  <c r="H22" i="5"/>
  <c r="H26" i="5"/>
  <c r="H32" i="5"/>
  <c r="H35" i="5"/>
  <c r="H37" i="5"/>
  <c r="H38" i="5"/>
  <c r="H39" i="5"/>
  <c r="H41" i="5"/>
  <c r="H42" i="5"/>
  <c r="H43" i="5"/>
  <c r="H46" i="5"/>
  <c r="H48" i="5"/>
  <c r="H50" i="5"/>
  <c r="H52" i="5"/>
  <c r="H57" i="5"/>
  <c r="H58" i="5"/>
  <c r="H59" i="5"/>
  <c r="H60" i="5"/>
  <c r="H61" i="5"/>
  <c r="H65" i="5"/>
  <c r="H66" i="5"/>
  <c r="H67" i="5"/>
  <c r="H68" i="5"/>
  <c r="R13" i="3"/>
  <c r="S13" i="3"/>
  <c r="R14" i="3"/>
  <c r="S14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F35" i="5"/>
  <c r="R23" i="3"/>
  <c r="S23" i="3"/>
  <c r="F37" i="5"/>
  <c r="F39" i="5"/>
  <c r="R24" i="3"/>
  <c r="S24" i="3"/>
  <c r="F41" i="5"/>
  <c r="F43" i="5"/>
  <c r="R25" i="3"/>
  <c r="S25" i="3"/>
  <c r="R26" i="3"/>
  <c r="S26" i="3"/>
  <c r="R27" i="3"/>
  <c r="S27" i="3"/>
  <c r="R28" i="3"/>
  <c r="S28" i="3"/>
  <c r="R29" i="3"/>
  <c r="S29" i="3"/>
  <c r="F52" i="5"/>
  <c r="R30" i="3"/>
  <c r="S30" i="3"/>
  <c r="R31" i="3"/>
  <c r="S31" i="3"/>
  <c r="R32" i="3"/>
  <c r="S32" i="3"/>
  <c r="R33" i="3"/>
  <c r="S33" i="3"/>
  <c r="F57" i="5"/>
  <c r="F58" i="5"/>
  <c r="F59" i="5"/>
  <c r="F60" i="5"/>
  <c r="F61" i="5"/>
  <c r="R34" i="3"/>
  <c r="S34" i="3"/>
  <c r="R35" i="3"/>
  <c r="S35" i="3"/>
  <c r="R36" i="3"/>
  <c r="S36" i="3"/>
  <c r="R37" i="3"/>
  <c r="S37" i="3"/>
  <c r="F66" i="5"/>
  <c r="F67" i="5"/>
  <c r="F68" i="5"/>
  <c r="R38" i="3"/>
  <c r="S38" i="3"/>
  <c r="R39" i="3"/>
  <c r="S39" i="3"/>
  <c r="R9" i="3"/>
  <c r="S9" i="3"/>
  <c r="R10" i="3"/>
  <c r="S10" i="3"/>
  <c r="R11" i="3"/>
  <c r="S11" i="3"/>
  <c r="R12" i="3"/>
  <c r="S12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8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E57" i="5"/>
  <c r="E59" i="5"/>
  <c r="E61" i="5"/>
  <c r="O34" i="3"/>
  <c r="O35" i="3"/>
  <c r="O36" i="3"/>
  <c r="O37" i="3"/>
  <c r="E66" i="5"/>
  <c r="E67" i="5"/>
  <c r="E68" i="5"/>
  <c r="O38" i="3"/>
  <c r="O39" i="3"/>
  <c r="R53" i="1"/>
  <c r="R27" i="1"/>
  <c r="H27" i="1"/>
  <c r="H28" i="1"/>
  <c r="Q28" i="1" s="1"/>
  <c r="H29" i="1"/>
  <c r="H30" i="1"/>
  <c r="R30" i="1" s="1"/>
  <c r="H31" i="1"/>
  <c r="Q31" i="1" s="1"/>
  <c r="G36" i="5" s="1"/>
  <c r="H32" i="1"/>
  <c r="R32" i="1" s="1"/>
  <c r="H33" i="1"/>
  <c r="R33" i="1" s="1"/>
  <c r="H34" i="1"/>
  <c r="R34" i="1" s="1"/>
  <c r="H35" i="1"/>
  <c r="H36" i="1"/>
  <c r="H37" i="1"/>
  <c r="H38" i="1"/>
  <c r="Q38" i="1" s="1"/>
  <c r="H39" i="1"/>
  <c r="H40" i="1"/>
  <c r="H41" i="1"/>
  <c r="H42" i="1"/>
  <c r="Q42" i="1" s="1"/>
  <c r="H43" i="1"/>
  <c r="H44" i="1"/>
  <c r="R44" i="1" s="1"/>
  <c r="H49" i="5" s="1"/>
  <c r="H45" i="1"/>
  <c r="R45" i="1" s="1"/>
  <c r="H46" i="1"/>
  <c r="H47" i="1"/>
  <c r="H48" i="1"/>
  <c r="Q48" i="1" s="1"/>
  <c r="G53" i="5" s="1"/>
  <c r="H49" i="1"/>
  <c r="H50" i="1"/>
  <c r="H51" i="1"/>
  <c r="H52" i="1"/>
  <c r="H53" i="1"/>
  <c r="H54" i="1"/>
  <c r="H55" i="1"/>
  <c r="H56" i="1"/>
  <c r="R56" i="1" s="1"/>
  <c r="H57" i="1"/>
  <c r="H58" i="1"/>
  <c r="H59" i="1"/>
  <c r="Q59" i="1" s="1"/>
  <c r="H60" i="1"/>
  <c r="H61" i="1"/>
  <c r="H62" i="1"/>
  <c r="H63" i="1"/>
  <c r="Q63" i="1" s="1"/>
  <c r="H64" i="1"/>
  <c r="R64" i="1" s="1"/>
  <c r="H69" i="5" s="1"/>
  <c r="H65" i="1"/>
  <c r="H66" i="1"/>
  <c r="H67" i="1"/>
  <c r="Q67" i="1" s="1"/>
  <c r="H20" i="1"/>
  <c r="H21" i="1"/>
  <c r="H22" i="1"/>
  <c r="H23" i="1"/>
  <c r="H24" i="1"/>
  <c r="H25" i="1"/>
  <c r="H26" i="1"/>
  <c r="H4" i="1"/>
  <c r="H5" i="1"/>
  <c r="H6" i="1"/>
  <c r="H7" i="1"/>
  <c r="H8" i="1"/>
  <c r="H9" i="1"/>
  <c r="R9" i="1" s="1"/>
  <c r="H10" i="1"/>
  <c r="Q10" i="1" s="1"/>
  <c r="H11" i="1"/>
  <c r="H12" i="1"/>
  <c r="H13" i="1"/>
  <c r="Q13" i="1" s="1"/>
  <c r="G18" i="5" s="1"/>
  <c r="H14" i="1"/>
  <c r="H15" i="1"/>
  <c r="H16" i="1"/>
  <c r="H17" i="1"/>
  <c r="R17" i="1" s="1"/>
  <c r="H18" i="1"/>
  <c r="H19" i="1"/>
  <c r="H3" i="1"/>
  <c r="P19" i="1"/>
  <c r="R19" i="1" s="1"/>
  <c r="H24" i="5" s="1"/>
  <c r="P20" i="1"/>
  <c r="P21" i="1"/>
  <c r="Q21" i="1" s="1"/>
  <c r="R21" i="1" s="1"/>
  <c r="P22" i="1"/>
  <c r="Q22" i="1" s="1"/>
  <c r="G27" i="5" s="1"/>
  <c r="P23" i="1"/>
  <c r="P24" i="1"/>
  <c r="P25" i="1"/>
  <c r="P26" i="1"/>
  <c r="Q26" i="1" s="1"/>
  <c r="G31" i="5" s="1"/>
  <c r="P27" i="1"/>
  <c r="P28" i="1"/>
  <c r="P29" i="1"/>
  <c r="P30" i="1"/>
  <c r="Q30" i="1" s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Q50" i="1" s="1"/>
  <c r="G55" i="5" s="1"/>
  <c r="P51" i="1"/>
  <c r="P52" i="1"/>
  <c r="P53" i="1"/>
  <c r="P54" i="1"/>
  <c r="Q54" i="1" s="1"/>
  <c r="P55" i="1"/>
  <c r="P56" i="1"/>
  <c r="P57" i="1"/>
  <c r="Q57" i="1" s="1"/>
  <c r="G62" i="5" s="1"/>
  <c r="P58" i="1"/>
  <c r="P59" i="1"/>
  <c r="P60" i="1"/>
  <c r="P61" i="1"/>
  <c r="R61" i="1" s="1"/>
  <c r="P62" i="1"/>
  <c r="R62" i="1" s="1"/>
  <c r="P63" i="1"/>
  <c r="P64" i="1"/>
  <c r="P65" i="1"/>
  <c r="Q65" i="1" s="1"/>
  <c r="P66" i="1"/>
  <c r="Q66" i="1" s="1"/>
  <c r="P67" i="1"/>
  <c r="P5" i="1"/>
  <c r="P6" i="1"/>
  <c r="Q6" i="1" s="1"/>
  <c r="G11" i="5" s="1"/>
  <c r="P7" i="1"/>
  <c r="P8" i="1"/>
  <c r="P9" i="1"/>
  <c r="P10" i="1"/>
  <c r="P11" i="1"/>
  <c r="Q11" i="1" s="1"/>
  <c r="R11" i="1" s="1"/>
  <c r="P12" i="1"/>
  <c r="P13" i="1"/>
  <c r="P14" i="1"/>
  <c r="Q14" i="1" s="1"/>
  <c r="P15" i="1"/>
  <c r="P16" i="1"/>
  <c r="P17" i="1"/>
  <c r="P18" i="1"/>
  <c r="Q18" i="1" s="1"/>
  <c r="G23" i="5" s="1"/>
  <c r="P3" i="1"/>
  <c r="A34" i="3"/>
  <c r="B34" i="3"/>
  <c r="A35" i="3"/>
  <c r="B35" i="3"/>
  <c r="A36" i="3"/>
  <c r="B36" i="3"/>
  <c r="A37" i="3"/>
  <c r="B37" i="3"/>
  <c r="A38" i="3"/>
  <c r="B38" i="3"/>
  <c r="A39" i="3"/>
  <c r="B39" i="3"/>
  <c r="I3" i="1"/>
  <c r="S8" i="3"/>
  <c r="I4" i="1"/>
  <c r="O4" i="1"/>
  <c r="P4" i="1"/>
  <c r="Q4" i="1" s="1"/>
  <c r="I5" i="1"/>
  <c r="I6" i="1"/>
  <c r="I7" i="1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8" i="5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8" i="5"/>
  <c r="I8" i="1"/>
  <c r="I9" i="1"/>
  <c r="I10" i="1"/>
  <c r="I11" i="1"/>
  <c r="I12" i="1"/>
  <c r="I13" i="1"/>
  <c r="I14" i="1"/>
  <c r="R14" i="1" s="1"/>
  <c r="I15" i="1"/>
  <c r="I16" i="1"/>
  <c r="I17" i="1"/>
  <c r="I18" i="1"/>
  <c r="R18" i="1" s="1"/>
  <c r="H23" i="5" s="1"/>
  <c r="I19" i="1"/>
  <c r="I20" i="1"/>
  <c r="I21" i="1"/>
  <c r="I22" i="1"/>
  <c r="R22" i="1" s="1"/>
  <c r="H27" i="5" s="1"/>
  <c r="I23" i="1"/>
  <c r="I24" i="1"/>
  <c r="R24" i="1" s="1"/>
  <c r="H29" i="5" s="1"/>
  <c r="I25" i="1"/>
  <c r="I26" i="1"/>
  <c r="R26" i="1" s="1"/>
  <c r="H31" i="5" s="1"/>
  <c r="I27" i="1"/>
  <c r="I28" i="1"/>
  <c r="I29" i="1"/>
  <c r="I30" i="1"/>
  <c r="I31" i="1"/>
  <c r="I32" i="1"/>
  <c r="I33" i="1"/>
  <c r="I34" i="1"/>
  <c r="I35" i="1"/>
  <c r="R35" i="1"/>
  <c r="H40" i="5" s="1"/>
  <c r="I36" i="1"/>
  <c r="I37" i="1"/>
  <c r="R37" i="1" s="1"/>
  <c r="I38" i="1"/>
  <c r="I39" i="1"/>
  <c r="I40" i="1"/>
  <c r="I41" i="1"/>
  <c r="R41" i="1" s="1"/>
  <c r="I42" i="1"/>
  <c r="I43" i="1"/>
  <c r="I44" i="1"/>
  <c r="I45" i="1"/>
  <c r="I46" i="1"/>
  <c r="R46" i="1" s="1"/>
  <c r="H51" i="5" s="1"/>
  <c r="I47" i="1"/>
  <c r="I48" i="1"/>
  <c r="I49" i="1"/>
  <c r="I50" i="1"/>
  <c r="I51" i="1"/>
  <c r="I52" i="1"/>
  <c r="Q9" i="1"/>
  <c r="Q15" i="1"/>
  <c r="G20" i="5" s="1"/>
  <c r="Q29" i="1"/>
  <c r="G34" i="5" s="1"/>
  <c r="Q33" i="1"/>
  <c r="Q41" i="1"/>
  <c r="Q49" i="1"/>
  <c r="G54" i="5" s="1"/>
  <c r="R8" i="3"/>
  <c r="Q5" i="1"/>
  <c r="R5" i="1" s="1"/>
  <c r="Q44" i="1"/>
  <c r="G49" i="5" s="1"/>
  <c r="Q36" i="1"/>
  <c r="Q61" i="1"/>
  <c r="Q53" i="1"/>
  <c r="R39" i="1"/>
  <c r="H44" i="5" s="1"/>
  <c r="R8" i="1"/>
  <c r="R29" i="1"/>
  <c r="H34" i="5" s="1"/>
  <c r="R47" i="1"/>
  <c r="Q35" i="1"/>
  <c r="G40" i="5" s="1"/>
  <c r="Q27" i="1"/>
  <c r="R63" i="1"/>
  <c r="R4" i="1"/>
  <c r="R43" i="1"/>
  <c r="Q64" i="1"/>
  <c r="G69" i="5" s="1"/>
  <c r="Q32" i="1"/>
  <c r="Q55" i="1"/>
  <c r="R55" i="1" s="1"/>
  <c r="Q58" i="1"/>
  <c r="R58" i="1" s="1"/>
  <c r="H63" i="5" s="1"/>
  <c r="Q3" i="1"/>
  <c r="Q24" i="1"/>
  <c r="G29" i="5" s="1"/>
  <c r="Q40" i="1"/>
  <c r="R40" i="1"/>
  <c r="H45" i="5" s="1"/>
  <c r="Q23" i="1"/>
  <c r="G28" i="5" s="1"/>
  <c r="Q20" i="1"/>
  <c r="G25" i="5" s="1"/>
  <c r="Q8" i="1"/>
  <c r="Q19" i="1"/>
  <c r="G24" i="5" s="1"/>
  <c r="Q47" i="1"/>
  <c r="Q39" i="1"/>
  <c r="G44" i="5" s="1"/>
  <c r="Q62" i="1"/>
  <c r="Q46" i="1"/>
  <c r="G51" i="5" s="1"/>
  <c r="Q12" i="1"/>
  <c r="Q17" i="1"/>
  <c r="Q37" i="1"/>
  <c r="Q16" i="1"/>
  <c r="G21" i="5" s="1"/>
  <c r="Q60" i="1"/>
  <c r="R60" i="1"/>
  <c r="Q51" i="1"/>
  <c r="R51" i="1" s="1"/>
  <c r="H56" i="5" s="1"/>
  <c r="Q43" i="1"/>
  <c r="Q25" i="1"/>
  <c r="R25" i="1" s="1"/>
  <c r="H30" i="5" s="1"/>
  <c r="R36" i="1"/>
  <c r="R3" i="1"/>
  <c r="R20" i="1"/>
  <c r="H25" i="5" s="1"/>
  <c r="R12" i="1"/>
  <c r="G8" i="5"/>
  <c r="R28" i="1" l="1"/>
  <c r="H33" i="5" s="1"/>
  <c r="G33" i="5"/>
  <c r="R59" i="1"/>
  <c r="H64" i="5" s="1"/>
  <c r="G64" i="5"/>
  <c r="G70" i="5"/>
  <c r="R65" i="1"/>
  <c r="H70" i="5" s="1"/>
  <c r="R42" i="1"/>
  <c r="H47" i="5" s="1"/>
  <c r="G47" i="5"/>
  <c r="R23" i="1"/>
  <c r="H28" i="5" s="1"/>
  <c r="R10" i="1"/>
  <c r="R31" i="1"/>
  <c r="H36" i="5" s="1"/>
  <c r="R50" i="1"/>
  <c r="H55" i="5" s="1"/>
  <c r="R16" i="1"/>
  <c r="H21" i="5" s="1"/>
  <c r="Q52" i="1"/>
  <c r="R52" i="1" s="1"/>
  <c r="Q7" i="1"/>
  <c r="R7" i="1" s="1"/>
  <c r="R66" i="1"/>
  <c r="R54" i="1"/>
  <c r="R6" i="1"/>
  <c r="H11" i="5" s="1"/>
  <c r="R48" i="1"/>
  <c r="H53" i="5" s="1"/>
  <c r="R15" i="1"/>
  <c r="H20" i="5" s="1"/>
  <c r="R67" i="1"/>
  <c r="G30" i="5"/>
  <c r="G56" i="5"/>
  <c r="Q34" i="1"/>
  <c r="R57" i="1"/>
  <c r="H62" i="5" s="1"/>
  <c r="R13" i="1"/>
  <c r="H18" i="5" s="1"/>
  <c r="G63" i="5"/>
  <c r="R49" i="1"/>
  <c r="H54" i="5" s="1"/>
  <c r="R38" i="1"/>
  <c r="Q45" i="1"/>
  <c r="Q56" i="1"/>
  <c r="F31" i="5"/>
  <c r="F29" i="5"/>
  <c r="F33" i="5"/>
  <c r="F49" i="5"/>
  <c r="F45" i="5"/>
  <c r="F27" i="5"/>
  <c r="F25" i="5"/>
  <c r="F23" i="5"/>
  <c r="E63" i="5"/>
  <c r="E70" i="5"/>
  <c r="F47" i="5"/>
  <c r="F51" i="5"/>
  <c r="E49" i="5"/>
  <c r="E45" i="5"/>
  <c r="E41" i="5"/>
  <c r="E37" i="5"/>
  <c r="E33" i="5"/>
  <c r="E29" i="5"/>
  <c r="E25" i="5"/>
  <c r="E21" i="5"/>
  <c r="E17" i="5"/>
  <c r="E13" i="5"/>
  <c r="E9" i="5"/>
  <c r="F55" i="5"/>
  <c r="E51" i="5"/>
  <c r="E47" i="5"/>
  <c r="E43" i="5"/>
  <c r="E39" i="5"/>
  <c r="E35" i="5"/>
  <c r="E31" i="5"/>
  <c r="E27" i="5"/>
  <c r="E23" i="5"/>
  <c r="E19" i="5"/>
  <c r="E15" i="5"/>
  <c r="E11" i="5"/>
  <c r="F50" i="5"/>
  <c r="F48" i="5"/>
  <c r="F46" i="5"/>
  <c r="F44" i="5"/>
  <c r="F42" i="5"/>
  <c r="F40" i="5"/>
  <c r="F38" i="5"/>
  <c r="F36" i="5"/>
  <c r="F34" i="5"/>
  <c r="F32" i="5"/>
  <c r="F30" i="5"/>
  <c r="E53" i="5"/>
  <c r="F53" i="5"/>
  <c r="E69" i="5"/>
  <c r="E65" i="5"/>
  <c r="E55" i="5"/>
  <c r="F56" i="5"/>
  <c r="F54" i="5"/>
  <c r="F65" i="5"/>
  <c r="F63" i="5"/>
  <c r="F28" i="5"/>
  <c r="F26" i="5"/>
  <c r="F64" i="5"/>
  <c r="F62" i="5"/>
  <c r="F8" i="5"/>
  <c r="E64" i="5"/>
  <c r="E60" i="5"/>
  <c r="E56" i="5"/>
  <c r="E52" i="5"/>
  <c r="E48" i="5"/>
  <c r="E44" i="5"/>
  <c r="E40" i="5"/>
  <c r="E36" i="5"/>
  <c r="E32" i="5"/>
  <c r="E28" i="5"/>
  <c r="E24" i="5"/>
  <c r="E20" i="5"/>
  <c r="E16" i="5"/>
  <c r="E12" i="5"/>
  <c r="E8" i="5"/>
  <c r="F20" i="5"/>
  <c r="F18" i="5"/>
  <c r="F16" i="5"/>
  <c r="F14" i="5"/>
  <c r="F12" i="5"/>
  <c r="F10" i="5"/>
  <c r="F70" i="5"/>
  <c r="F24" i="5"/>
  <c r="F22" i="5"/>
  <c r="E62" i="5"/>
  <c r="E58" i="5"/>
  <c r="E54" i="5"/>
  <c r="E50" i="5"/>
  <c r="E46" i="5"/>
  <c r="E42" i="5"/>
  <c r="E38" i="5"/>
  <c r="E34" i="5"/>
  <c r="E30" i="5"/>
  <c r="E26" i="5"/>
  <c r="E22" i="5"/>
  <c r="E18" i="5"/>
  <c r="E14" i="5"/>
  <c r="E10" i="5"/>
  <c r="F21" i="5"/>
  <c r="F19" i="5"/>
  <c r="F17" i="5"/>
  <c r="F15" i="5"/>
  <c r="F13" i="5"/>
  <c r="F11" i="5"/>
  <c r="F9" i="5"/>
  <c r="F69" i="5"/>
</calcChain>
</file>

<file path=xl/sharedStrings.xml><?xml version="1.0" encoding="utf-8"?>
<sst xmlns="http://schemas.openxmlformats.org/spreadsheetml/2006/main" count="210" uniqueCount="197">
  <si>
    <t xml:space="preserve">r.b. </t>
  </si>
  <si>
    <t>Br. ind.</t>
  </si>
  <si>
    <t>Prezime i ime</t>
  </si>
  <si>
    <t>K1</t>
  </si>
  <si>
    <t>K2</t>
  </si>
  <si>
    <t>PK1</t>
  </si>
  <si>
    <t>PK2</t>
  </si>
  <si>
    <t>ZI</t>
  </si>
  <si>
    <t>PZI</t>
  </si>
  <si>
    <t>UKUPNO</t>
  </si>
  <si>
    <t>Ocjena</t>
  </si>
  <si>
    <t>OBRAZAC za evidenciju osvojenih poena na predmetu i predlog ocjene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</si>
  <si>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</si>
  <si>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</si>
  <si>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</si>
  <si>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</si>
  <si>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</si>
  <si>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DOMAĆI ZADACI</t>
  </si>
  <si>
    <t>TESTOVI</t>
  </si>
  <si>
    <t>ESEJI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</si>
  <si>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</si>
  <si>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</si>
  <si>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</si>
  <si>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</si>
  <si>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</si>
  <si>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</si>
  <si>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</si>
  <si>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</si>
  <si>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Redovni</t>
  </si>
  <si>
    <t>Popravni</t>
  </si>
  <si>
    <t>OBRAZAC ZA ZAKLJUČNE OCJENE</t>
  </si>
  <si>
    <t>PREZIME I IME STUDENTA</t>
  </si>
  <si>
    <t>OSVOJENI BROJ POENA</t>
  </si>
  <si>
    <t>ZAKLJUČNA OCJENA</t>
  </si>
  <si>
    <t>U TOKU SEMESTRA</t>
  </si>
  <si>
    <t>NA ZAVRŠNOM ISPITU</t>
  </si>
  <si>
    <t>ZIZ</t>
  </si>
  <si>
    <t>ZIT</t>
  </si>
  <si>
    <t>PZIZ</t>
  </si>
  <si>
    <t>PZIT</t>
  </si>
  <si>
    <t>K1D</t>
  </si>
  <si>
    <t>K2D</t>
  </si>
  <si>
    <t>ZID</t>
  </si>
  <si>
    <t>Popunjava predmetni nastavnik</t>
  </si>
  <si>
    <t xml:space="preserve">Popunjava se i potpisuje kao odluka Vijeća </t>
  </si>
  <si>
    <r>
      <t>STUDIJSKI PROGRAM:</t>
    </r>
    <r>
      <rPr>
        <b/>
        <sz val="12"/>
        <color indexed="8"/>
        <rFont val="Arial"/>
        <family val="2"/>
        <charset val="238"/>
      </rPr>
      <t xml:space="preserve"> Računarstvo i informacione tehnologije</t>
    </r>
  </si>
  <si>
    <r>
      <t>STUDIJE:</t>
    </r>
    <r>
      <rPr>
        <b/>
        <sz val="10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>Primijenjene - osnovne</t>
    </r>
  </si>
  <si>
    <t>Redni broj</t>
  </si>
  <si>
    <r>
      <t xml:space="preserve">Broj ECTS kredita
</t>
    </r>
    <r>
      <rPr>
        <b/>
        <sz val="12"/>
        <rFont val="Arial"/>
        <family val="2"/>
        <charset val="238"/>
      </rPr>
      <t>5</t>
    </r>
  </si>
  <si>
    <r>
      <t>STUDIJE:</t>
    </r>
    <r>
      <rPr>
        <b/>
        <sz val="12"/>
        <rFont val="Arial"/>
        <family val="2"/>
        <charset val="238"/>
      </rPr>
      <t xml:space="preserve"> Primijenjene - osnovne</t>
    </r>
  </si>
  <si>
    <r>
      <t xml:space="preserve">STUDIJSKI PROGRAM: </t>
    </r>
    <r>
      <rPr>
        <b/>
        <sz val="12"/>
        <rFont val="Arial"/>
        <family val="2"/>
        <charset val="238"/>
      </rPr>
      <t>Računarstvo i informacione tehnologije</t>
    </r>
  </si>
  <si>
    <r>
      <t xml:space="preserve">BROJ ECTS KREDITA: </t>
    </r>
    <r>
      <rPr>
        <b/>
        <sz val="12"/>
        <color indexed="8"/>
        <rFont val="Arial"/>
        <family val="2"/>
        <charset val="238"/>
      </rPr>
      <t>5</t>
    </r>
  </si>
  <si>
    <t>Snežana Zlatičanin</t>
  </si>
  <si>
    <t>Edin Sutaj</t>
  </si>
  <si>
    <t>Mimoza Drešaj</t>
  </si>
  <si>
    <t>Veselin Kontić</t>
  </si>
  <si>
    <t>Ivana Filipović</t>
  </si>
  <si>
    <t>Lazar Rakonjac</t>
  </si>
  <si>
    <t>Jelena Bajić</t>
  </si>
  <si>
    <t>Miloš Ostojić</t>
  </si>
  <si>
    <t>Dragana Pupović</t>
  </si>
  <si>
    <t>Jelena Radovanović</t>
  </si>
  <si>
    <t>Krsto Vulović</t>
  </si>
  <si>
    <t>Luka Milaš</t>
  </si>
  <si>
    <t>Milica Bulatović</t>
  </si>
  <si>
    <t>Danilo Tatić</t>
  </si>
  <si>
    <t>Valentina Šćepanović</t>
  </si>
  <si>
    <t>Sara Bitrović</t>
  </si>
  <si>
    <t>Luka Mugoša</t>
  </si>
  <si>
    <t>Ilija Šekarić</t>
  </si>
  <si>
    <t>Danilo Dabetić</t>
  </si>
  <si>
    <t>Robert Elezović</t>
  </si>
  <si>
    <t>Ivana Bulatović</t>
  </si>
  <si>
    <t>Andrija Mušikić</t>
  </si>
  <si>
    <t>Nikola Todorović</t>
  </si>
  <si>
    <t>Ivona Radunović</t>
  </si>
  <si>
    <t>Luka Lakićević</t>
  </si>
  <si>
    <t>Danijela Matanović</t>
  </si>
  <si>
    <t>Miloš Ćupić</t>
  </si>
  <si>
    <t>Aldin Dešić</t>
  </si>
  <si>
    <t>Đorđe Perović</t>
  </si>
  <si>
    <t>Luka Rakočević</t>
  </si>
  <si>
    <t>Ajdin Karović</t>
  </si>
  <si>
    <t>Filip Kaluđerović</t>
  </si>
  <si>
    <t>Vuksan Vujošević</t>
  </si>
  <si>
    <t>Ognjen Pejović</t>
  </si>
  <si>
    <t>Andrea Đurašković</t>
  </si>
  <si>
    <t>Draško Damjanović</t>
  </si>
  <si>
    <t>Luka Bracović</t>
  </si>
  <si>
    <t>Vladan Babić</t>
  </si>
  <si>
    <t>Nikola Jovović</t>
  </si>
  <si>
    <t>Belma Muratović</t>
  </si>
  <si>
    <t>Luka Jaredić</t>
  </si>
  <si>
    <t>Elmaz Feratović</t>
  </si>
  <si>
    <t>Pavle Ljumović</t>
  </si>
  <si>
    <t>Dalibor Ranković</t>
  </si>
  <si>
    <t>Nikola Veljić</t>
  </si>
  <si>
    <t>Enis Ličina</t>
  </si>
  <si>
    <t>Jovana Brakočević</t>
  </si>
  <si>
    <t>Pavle Dejanović</t>
  </si>
  <si>
    <t>Robert Marniković</t>
  </si>
  <si>
    <t>Miloš Bogosavljević</t>
  </si>
  <si>
    <t>Filip Raičević</t>
  </si>
  <si>
    <t>Ema Dapčević</t>
  </si>
  <si>
    <t>Nikola Trifunović</t>
  </si>
  <si>
    <t>Veselin Planić</t>
  </si>
  <si>
    <t>Branko Teofilov</t>
  </si>
  <si>
    <t>Semir Čohović</t>
  </si>
  <si>
    <t>Sara Milosavljević</t>
  </si>
  <si>
    <t>Jovana Šćekić</t>
  </si>
  <si>
    <t>Milovan Labudović</t>
  </si>
  <si>
    <t>Igor Banović</t>
  </si>
  <si>
    <t>Stefan Novčić</t>
  </si>
  <si>
    <t>Selmir Muminović</t>
  </si>
  <si>
    <t>Nenad Aranitović</t>
  </si>
  <si>
    <t>Ivana Čvorović</t>
  </si>
  <si>
    <t>Luka Vukčević</t>
  </si>
  <si>
    <t>32/2019</t>
  </si>
  <si>
    <t>37/2019</t>
  </si>
  <si>
    <t>38/2019</t>
  </si>
  <si>
    <t>40/2019</t>
  </si>
  <si>
    <t>41/2019</t>
  </si>
  <si>
    <t>1/2018</t>
  </si>
  <si>
    <t>2/2018</t>
  </si>
  <si>
    <t>3/2018</t>
  </si>
  <si>
    <t>5/2018</t>
  </si>
  <si>
    <t>8/2018</t>
  </si>
  <si>
    <t>9/2018</t>
  </si>
  <si>
    <t>10/2018</t>
  </si>
  <si>
    <t>11/2018</t>
  </si>
  <si>
    <t>12/2018</t>
  </si>
  <si>
    <t>14/2018</t>
  </si>
  <si>
    <t>15/2018</t>
  </si>
  <si>
    <t>16/2018</t>
  </si>
  <si>
    <t>17/2018</t>
  </si>
  <si>
    <t>19/2018</t>
  </si>
  <si>
    <t>20/2018</t>
  </si>
  <si>
    <t>24/2018</t>
  </si>
  <si>
    <t>26/2018</t>
  </si>
  <si>
    <t>28/2018</t>
  </si>
  <si>
    <t>30/2018</t>
  </si>
  <si>
    <t>34/2018</t>
  </si>
  <si>
    <t>38/2018</t>
  </si>
  <si>
    <t>39/2018</t>
  </si>
  <si>
    <t>1/2017</t>
  </si>
  <si>
    <t>3/2017</t>
  </si>
  <si>
    <t>4/2017</t>
  </si>
  <si>
    <t>7/2017</t>
  </si>
  <si>
    <t>9/2017</t>
  </si>
  <si>
    <t>10/2017</t>
  </si>
  <si>
    <t>13/2017</t>
  </si>
  <si>
    <t>14/2017</t>
  </si>
  <si>
    <t>15/2017</t>
  </si>
  <si>
    <t>17/2017</t>
  </si>
  <si>
    <t>24/2017</t>
  </si>
  <si>
    <t>25/2017</t>
  </si>
  <si>
    <t>26/2017</t>
  </si>
  <si>
    <t>29/2017</t>
  </si>
  <si>
    <t>30/2017</t>
  </si>
  <si>
    <t>31/2017</t>
  </si>
  <si>
    <t>33/2017</t>
  </si>
  <si>
    <t>35/2017</t>
  </si>
  <si>
    <t>38/2017</t>
  </si>
  <si>
    <t>1/2016</t>
  </si>
  <si>
    <t>2/2016</t>
  </si>
  <si>
    <t>10/2016</t>
  </si>
  <si>
    <t>13/2016</t>
  </si>
  <si>
    <t>16/2016</t>
  </si>
  <si>
    <t>23/2016</t>
  </si>
  <si>
    <t>24/2016</t>
  </si>
  <si>
    <t>25/2016</t>
  </si>
  <si>
    <t>39/2016</t>
  </si>
  <si>
    <t>5/2015</t>
  </si>
  <si>
    <t>7/2015</t>
  </si>
  <si>
    <t>20/2015</t>
  </si>
  <si>
    <t>28/2015</t>
  </si>
  <si>
    <t>1/2014</t>
  </si>
  <si>
    <t>13/2014</t>
  </si>
  <si>
    <t>20/2014</t>
  </si>
  <si>
    <t>37/2014</t>
  </si>
  <si>
    <t>9/2013</t>
  </si>
  <si>
    <t>6/2006</t>
  </si>
  <si>
    <t>I-pop</t>
  </si>
  <si>
    <r>
      <t xml:space="preserve">NASTAVNIK: </t>
    </r>
    <r>
      <rPr>
        <b/>
        <sz val="10"/>
        <rFont val="Arial"/>
        <family val="2"/>
        <charset val="238"/>
      </rPr>
      <t>Prof.dr Žana Kovijanić Vukićević</t>
    </r>
  </si>
  <si>
    <t>SARADNIK: mr Milica Kankaraš</t>
  </si>
  <si>
    <t>NASTAVNIK: Prof.dr Žana Kovijanić Vukićević</t>
  </si>
  <si>
    <r>
      <t>PREDMET:</t>
    </r>
    <r>
      <rPr>
        <b/>
        <sz val="12"/>
        <color indexed="8"/>
        <rFont val="Arial"/>
        <family val="2"/>
        <charset val="238"/>
      </rPr>
      <t xml:space="preserve"> Matematika  IV</t>
    </r>
  </si>
  <si>
    <r>
      <t xml:space="preserve">PREDMET: </t>
    </r>
    <r>
      <rPr>
        <b/>
        <sz val="10"/>
        <rFont val="Arial"/>
        <family val="2"/>
        <charset val="238"/>
      </rPr>
      <t>Matematika IV</t>
    </r>
  </si>
  <si>
    <t>septembar 1 kolokvijum</t>
  </si>
  <si>
    <t>septembar 2 kolokvijum</t>
  </si>
  <si>
    <t xml:space="preserve">septembar 1 završni </t>
  </si>
  <si>
    <t xml:space="preserve">septembar 2 završni </t>
  </si>
  <si>
    <t xml:space="preserve">Labudović Milovan </t>
  </si>
  <si>
    <t>Bečić Siniša</t>
  </si>
  <si>
    <t>28/15</t>
  </si>
  <si>
    <t>pos. isp.</t>
  </si>
  <si>
    <t>pos. isp?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</si>
</sst>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3" x14ac:knownFonts="1"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i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Times New Roman CE"/>
      <family val="1"/>
      <charset val="238"/>
    </font>
    <font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9FF66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double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64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double">
        <color indexed="59"/>
      </top>
      <bottom style="thin">
        <color indexed="59"/>
      </bottom>
      <diagonal/>
    </border>
    <border>
      <left/>
      <right style="thin">
        <color indexed="64"/>
      </right>
      <top style="double">
        <color indexed="59"/>
      </top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59"/>
      </left>
      <right/>
      <top/>
      <bottom/>
      <diagonal/>
    </border>
  </borders>
  <cellStyleXfs count="129">
    <xf numFmtId="0" fontId="0" fillId="0" borderId="0"/>
    <xf numFmtId="0" fontId="2" fillId="2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2" fillId="3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2" fillId="4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2" fillId="5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2" fillId="6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" fillId="7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2" fillId="8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2" fillId="9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2" fillId="10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2" fillId="5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" fillId="8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" fillId="11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3" fillId="1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3" fillId="9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3" fillId="10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3" fillId="13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3" fillId="14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3" fillId="15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3" fillId="16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3" fillId="17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3" fillId="18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3" fillId="13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3" fillId="14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3" fillId="19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" fillId="3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5" fillId="20" borderId="1" applyNumberFormat="0" applyAlignment="0" applyProtection="0"/>
    <xf numFmtId="0" fontId="47" fillId="49" borderId="25" applyNumberFormat="0" applyAlignment="0" applyProtection="0"/>
    <xf numFmtId="0" fontId="47" fillId="49" borderId="25" applyNumberFormat="0" applyAlignment="0" applyProtection="0"/>
    <xf numFmtId="0" fontId="6" fillId="21" borderId="2" applyNumberFormat="0" applyAlignment="0" applyProtection="0"/>
    <xf numFmtId="0" fontId="48" fillId="50" borderId="26" applyNumberFormat="0" applyAlignment="0" applyProtection="0"/>
    <xf numFmtId="0" fontId="48" fillId="50" borderId="26" applyNumberFormat="0" applyAlignment="0" applyProtection="0"/>
    <xf numFmtId="0" fontId="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9" fillId="0" borderId="3" applyNumberFormat="0" applyFill="0" applyAlignment="0" applyProtection="0"/>
    <xf numFmtId="0" fontId="51" fillId="0" borderId="27" applyNumberFormat="0" applyFill="0" applyAlignment="0" applyProtection="0"/>
    <xf numFmtId="0" fontId="51" fillId="0" borderId="27" applyNumberFormat="0" applyFill="0" applyAlignment="0" applyProtection="0"/>
    <xf numFmtId="0" fontId="10" fillId="0" borderId="4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11" fillId="0" borderId="5" applyNumberFormat="0" applyFill="0" applyAlignment="0" applyProtection="0"/>
    <xf numFmtId="0" fontId="53" fillId="0" borderId="29" applyNumberFormat="0" applyFill="0" applyAlignment="0" applyProtection="0"/>
    <xf numFmtId="0" fontId="53" fillId="0" borderId="29" applyNumberFormat="0" applyFill="0" applyAlignment="0" applyProtection="0"/>
    <xf numFmtId="0" fontId="1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2" fillId="7" borderId="1" applyNumberFormat="0" applyAlignment="0" applyProtection="0"/>
    <xf numFmtId="0" fontId="54" fillId="52" borderId="25" applyNumberFormat="0" applyAlignment="0" applyProtection="0"/>
    <xf numFmtId="0" fontId="54" fillId="52" borderId="25" applyNumberFormat="0" applyAlignment="0" applyProtection="0"/>
    <xf numFmtId="0" fontId="13" fillId="0" borderId="6" applyNumberFormat="0" applyFill="0" applyAlignment="0" applyProtection="0"/>
    <xf numFmtId="0" fontId="55" fillId="0" borderId="30" applyNumberFormat="0" applyFill="0" applyAlignment="0" applyProtection="0"/>
    <xf numFmtId="0" fontId="55" fillId="0" borderId="30" applyNumberFormat="0" applyFill="0" applyAlignment="0" applyProtection="0"/>
    <xf numFmtId="0" fontId="14" fillId="22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1" fillId="0" borderId="0"/>
    <xf numFmtId="0" fontId="44" fillId="0" borderId="0"/>
    <xf numFmtId="0" fontId="44" fillId="0" borderId="0"/>
    <xf numFmtId="0" fontId="15" fillId="0" borderId="0"/>
    <xf numFmtId="0" fontId="15" fillId="0" borderId="0"/>
    <xf numFmtId="0" fontId="35" fillId="23" borderId="7" applyNumberFormat="0" applyAlignment="0" applyProtection="0"/>
    <xf numFmtId="0" fontId="44" fillId="54" borderId="31" applyNumberFormat="0" applyFont="0" applyAlignment="0" applyProtection="0"/>
    <xf numFmtId="0" fontId="44" fillId="54" borderId="31" applyNumberFormat="0" applyFont="0" applyAlignment="0" applyProtection="0"/>
    <xf numFmtId="0" fontId="16" fillId="20" borderId="8" applyNumberFormat="0" applyAlignment="0" applyProtection="0"/>
    <xf numFmtId="0" fontId="57" fillId="49" borderId="32" applyNumberFormat="0" applyAlignment="0" applyProtection="0"/>
    <xf numFmtId="0" fontId="57" fillId="49" borderId="32" applyNumberFormat="0" applyAlignment="0" applyProtection="0"/>
    <xf numFmtId="0" fontId="1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59" fillId="0" borderId="33" applyNumberFormat="0" applyFill="0" applyAlignment="0" applyProtection="0"/>
    <xf numFmtId="0" fontId="59" fillId="0" borderId="33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20" fillId="0" borderId="0" xfId="0" applyFont="1"/>
    <xf numFmtId="0" fontId="15" fillId="0" borderId="0" xfId="113" applyFont="1" applyBorder="1"/>
    <xf numFmtId="0" fontId="15" fillId="0" borderId="0" xfId="113" applyFont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0" fillId="0" borderId="0" xfId="0" applyAlignment="1">
      <alignment horizontal="center"/>
    </xf>
    <xf numFmtId="0" fontId="0" fillId="0" borderId="9" xfId="0" applyBorder="1" applyAlignment="1">
      <alignment vertical="center"/>
    </xf>
    <xf numFmtId="0" fontId="29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15" fillId="0" borderId="0" xfId="112"/>
    <xf numFmtId="0" fontId="15" fillId="0" borderId="0" xfId="112" applyAlignment="1">
      <alignment horizontal="left" vertical="center"/>
    </xf>
    <xf numFmtId="0" fontId="15" fillId="0" borderId="0" xfId="112" applyAlignment="1">
      <alignment horizontal="center" vertical="center"/>
    </xf>
    <xf numFmtId="0" fontId="32" fillId="0" borderId="13" xfId="112" applyFont="1" applyBorder="1" applyAlignment="1">
      <alignment horizontal="center" vertical="center" wrapText="1"/>
    </xf>
    <xf numFmtId="0" fontId="0" fillId="0" borderId="0" xfId="0" applyFill="1" applyBorder="1" applyProtection="1">
      <protection locked="0"/>
    </xf>
    <xf numFmtId="0" fontId="0" fillId="0" borderId="0" xfId="0" applyProtection="1">
      <protection hidden="1"/>
    </xf>
    <xf numFmtId="0" fontId="35" fillId="0" borderId="15" xfId="0" applyFont="1" applyBorder="1" applyProtection="1">
      <protection hidden="1"/>
    </xf>
    <xf numFmtId="0" fontId="32" fillId="0" borderId="11" xfId="112" applyFont="1" applyBorder="1" applyAlignment="1">
      <alignment horizontal="center" vertical="center" wrapText="1"/>
    </xf>
    <xf numFmtId="0" fontId="22" fillId="0" borderId="14" xfId="112" applyNumberFormat="1" applyFont="1" applyBorder="1" applyAlignment="1">
      <alignment horizontal="center"/>
    </xf>
    <xf numFmtId="0" fontId="22" fillId="0" borderId="14" xfId="0" applyNumberFormat="1" applyFont="1" applyFill="1" applyBorder="1" applyAlignment="1">
      <alignment horizontal="center"/>
    </xf>
    <xf numFmtId="0" fontId="42" fillId="0" borderId="0" xfId="113" applyFont="1" applyBorder="1" applyProtection="1">
      <protection hidden="1"/>
    </xf>
    <xf numFmtId="0" fontId="36" fillId="0" borderId="15" xfId="0" applyFont="1" applyBorder="1" applyAlignment="1" applyProtection="1">
      <alignment horizontal="center"/>
      <protection hidden="1"/>
    </xf>
    <xf numFmtId="0" fontId="22" fillId="0" borderId="9" xfId="0" applyFont="1" applyFill="1" applyBorder="1" applyAlignment="1">
      <alignment horizontal="center"/>
    </xf>
    <xf numFmtId="0" fontId="22" fillId="0" borderId="9" xfId="0" applyFont="1" applyFill="1" applyBorder="1"/>
    <xf numFmtId="0" fontId="0" fillId="0" borderId="15" xfId="0" applyFill="1" applyBorder="1" applyAlignment="1">
      <alignment horizontal="center"/>
    </xf>
    <xf numFmtId="0" fontId="44" fillId="0" borderId="15" xfId="111" applyBorder="1"/>
    <xf numFmtId="0" fontId="44" fillId="0" borderId="15" xfId="110" applyBorder="1"/>
    <xf numFmtId="0" fontId="21" fillId="0" borderId="15" xfId="0" applyFont="1" applyBorder="1" applyProtection="1">
      <protection hidden="1"/>
    </xf>
    <xf numFmtId="0" fontId="21" fillId="0" borderId="15" xfId="0" applyFont="1" applyFill="1" applyBorder="1" applyProtection="1">
      <protection locked="0"/>
    </xf>
    <xf numFmtId="1" fontId="22" fillId="0" borderId="15" xfId="0" applyNumberFormat="1" applyFont="1" applyBorder="1" applyAlignment="1" applyProtection="1">
      <alignment vertical="center"/>
      <protection locked="0"/>
    </xf>
    <xf numFmtId="0" fontId="0" fillId="0" borderId="15" xfId="0" applyBorder="1"/>
    <xf numFmtId="0" fontId="24" fillId="0" borderId="0" xfId="0" applyFont="1"/>
    <xf numFmtId="0" fontId="26" fillId="0" borderId="34" xfId="0" applyFont="1" applyFill="1" applyBorder="1" applyAlignment="1">
      <alignment horizontal="center" vertical="center" wrapText="1"/>
    </xf>
    <xf numFmtId="0" fontId="26" fillId="0" borderId="0" xfId="109" applyFont="1" applyAlignment="1">
      <alignment wrapText="1"/>
    </xf>
    <xf numFmtId="0" fontId="26" fillId="0" borderId="0" xfId="0" applyFont="1" applyAlignment="1">
      <alignment wrapText="1"/>
    </xf>
    <xf numFmtId="0" fontId="61" fillId="0" borderId="9" xfId="0" applyFont="1" applyFill="1" applyBorder="1"/>
    <xf numFmtId="0" fontId="0" fillId="0" borderId="9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61" fillId="0" borderId="14" xfId="0" applyNumberFormat="1" applyFont="1" applyFill="1" applyBorder="1" applyAlignment="1">
      <alignment horizontal="center"/>
    </xf>
    <xf numFmtId="0" fontId="0" fillId="0" borderId="14" xfId="0" applyNumberFormat="1" applyFont="1" applyBorder="1"/>
    <xf numFmtId="0" fontId="0" fillId="0" borderId="0" xfId="0" applyFont="1" applyAlignment="1">
      <alignment wrapText="1"/>
    </xf>
    <xf numFmtId="0" fontId="0" fillId="0" borderId="0" xfId="0" applyFont="1"/>
    <xf numFmtId="0" fontId="61" fillId="0" borderId="16" xfId="0" applyFont="1" applyFill="1" applyBorder="1"/>
    <xf numFmtId="0" fontId="0" fillId="0" borderId="15" xfId="0" applyFont="1" applyBorder="1"/>
    <xf numFmtId="0" fontId="0" fillId="0" borderId="0" xfId="0" applyFont="1" applyFill="1" applyBorder="1"/>
    <xf numFmtId="0" fontId="62" fillId="0" borderId="14" xfId="0" applyNumberFormat="1" applyFont="1" applyFill="1" applyBorder="1" applyAlignment="1">
      <alignment horizontal="center"/>
    </xf>
    <xf numFmtId="0" fontId="23" fillId="0" borderId="9" xfId="0" applyFont="1" applyBorder="1" applyAlignment="1">
      <alignment horizontal="left" vertical="center"/>
    </xf>
    <xf numFmtId="0" fontId="0" fillId="4" borderId="16" xfId="0" applyFill="1" applyBorder="1" applyAlignment="1">
      <alignment wrapText="1"/>
    </xf>
    <xf numFmtId="0" fontId="0" fillId="4" borderId="19" xfId="0" applyFont="1" applyFill="1" applyBorder="1" applyAlignment="1">
      <alignment wrapText="1"/>
    </xf>
    <xf numFmtId="0" fontId="0" fillId="4" borderId="20" xfId="0" applyFont="1" applyFill="1" applyBorder="1" applyAlignment="1">
      <alignment wrapText="1"/>
    </xf>
    <xf numFmtId="0" fontId="24" fillId="0" borderId="9" xfId="0" applyFont="1" applyBorder="1" applyAlignment="1" applyProtection="1">
      <alignment horizontal="left" vertical="center"/>
      <protection locked="0"/>
    </xf>
    <xf numFmtId="0" fontId="25" fillId="0" borderId="9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>
      <alignment horizontal="left" wrapText="1"/>
    </xf>
    <xf numFmtId="0" fontId="0" fillId="0" borderId="9" xfId="0" applyBorder="1" applyAlignment="1"/>
    <xf numFmtId="0" fontId="0" fillId="0" borderId="9" xfId="0" applyFont="1" applyBorder="1" applyAlignment="1"/>
    <xf numFmtId="0" fontId="1" fillId="0" borderId="9" xfId="0" applyFont="1" applyBorder="1" applyAlignment="1"/>
    <xf numFmtId="0" fontId="22" fillId="0" borderId="9" xfId="0" applyFont="1" applyBorder="1" applyAlignment="1"/>
    <xf numFmtId="0" fontId="26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center" textRotation="90" wrapText="1"/>
    </xf>
    <xf numFmtId="0" fontId="25" fillId="0" borderId="9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8" fillId="0" borderId="11" xfId="0" applyFont="1" applyBorder="1" applyAlignment="1">
      <alignment vertical="center" textRotation="90" wrapText="1"/>
    </xf>
    <xf numFmtId="0" fontId="22" fillId="0" borderId="16" xfId="0" applyFont="1" applyFill="1" applyBorder="1" applyAlignment="1"/>
    <xf numFmtId="0" fontId="22" fillId="0" borderId="21" xfId="0" applyFont="1" applyBorder="1" applyAlignment="1"/>
    <xf numFmtId="0" fontId="22" fillId="0" borderId="22" xfId="0" applyFont="1" applyFill="1" applyBorder="1" applyAlignment="1"/>
    <xf numFmtId="0" fontId="22" fillId="0" borderId="23" xfId="0" applyFont="1" applyBorder="1" applyAlignment="1"/>
    <xf numFmtId="0" fontId="30" fillId="0" borderId="9" xfId="112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40" fillId="0" borderId="9" xfId="112" applyFont="1" applyBorder="1" applyAlignment="1">
      <alignment vertical="center" wrapText="1"/>
    </xf>
    <xf numFmtId="0" fontId="43" fillId="0" borderId="9" xfId="112" applyFont="1" applyBorder="1" applyAlignment="1">
      <alignment vertical="center" wrapText="1"/>
    </xf>
    <xf numFmtId="0" fontId="33" fillId="0" borderId="9" xfId="112" applyFont="1" applyBorder="1" applyAlignment="1">
      <alignment wrapText="1"/>
    </xf>
    <xf numFmtId="0" fontId="39" fillId="55" borderId="9" xfId="112" applyFont="1" applyFill="1" applyBorder="1" applyAlignment="1">
      <alignment horizontal="left" vertical="center" wrapText="1"/>
    </xf>
    <xf numFmtId="0" fontId="0" fillId="55" borderId="9" xfId="0" applyFill="1" applyBorder="1" applyAlignment="1">
      <alignment horizontal="left" vertical="center" wrapText="1"/>
    </xf>
    <xf numFmtId="0" fontId="31" fillId="0" borderId="9" xfId="112" applyFont="1" applyBorder="1" applyAlignment="1">
      <alignment horizontal="left" wrapText="1"/>
    </xf>
    <xf numFmtId="0" fontId="0" fillId="0" borderId="9" xfId="0" applyBorder="1" applyAlignment="1">
      <alignment horizontal="left"/>
    </xf>
    <xf numFmtId="0" fontId="41" fillId="0" borderId="9" xfId="112" applyFont="1" applyBorder="1" applyAlignment="1">
      <alignment horizontal="left" vertical="center" wrapText="1"/>
    </xf>
    <xf numFmtId="0" fontId="33" fillId="0" borderId="9" xfId="112" applyFont="1" applyBorder="1" applyAlignment="1">
      <alignment horizontal="left" wrapText="1"/>
    </xf>
    <xf numFmtId="0" fontId="32" fillId="0" borderId="11" xfId="112" applyFont="1" applyBorder="1" applyAlignment="1">
      <alignment horizontal="center" vertical="center" wrapText="1"/>
    </xf>
    <xf numFmtId="0" fontId="21" fillId="0" borderId="24" xfId="112" applyFont="1" applyBorder="1" applyAlignment="1">
      <alignment wrapText="1"/>
    </xf>
    <xf numFmtId="0" fontId="1" fillId="0" borderId="17" xfId="112" applyFont="1" applyBorder="1" applyAlignment="1">
      <alignment horizontal="center" vertical="center" wrapText="1"/>
    </xf>
    <xf numFmtId="0" fontId="15" fillId="0" borderId="18" xfId="112" applyBorder="1" applyAlignment="1">
      <alignment horizontal="center" vertical="center" wrapText="1"/>
    </xf>
    <xf numFmtId="0" fontId="32" fillId="0" borderId="16" xfId="112" applyFont="1" applyBorder="1" applyAlignment="1">
      <alignment horizontal="center" vertical="center" wrapText="1"/>
    </xf>
    <xf numFmtId="0" fontId="32" fillId="0" borderId="19" xfId="112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4" fillId="0" borderId="11" xfId="112" applyFont="1" applyBorder="1" applyAlignment="1">
      <alignment horizontal="center" vertical="center" wrapText="1"/>
    </xf>
    <xf numFmtId="0" fontId="34" fillId="0" borderId="17" xfId="112" applyFont="1" applyBorder="1" applyAlignment="1">
      <alignment horizontal="center" vertical="center" wrapText="1"/>
    </xf>
  </cellXfs>
  <cellStyles count="129">
    <cellStyle name="20% - Accent1" xfId="1" builtinId="30" customBuiltin="1"/>
    <cellStyle name="20% - Accent1 2" xfId="2"/>
    <cellStyle name="20% - Accent1 3" xfId="3"/>
    <cellStyle name="20% - Accent2" xfId="4" builtinId="34" customBuiltin="1"/>
    <cellStyle name="20% - Accent2 2" xfId="5"/>
    <cellStyle name="20% - Accent2 3" xfId="6"/>
    <cellStyle name="20% - Accent3" xfId="7" builtinId="38" customBuiltin="1"/>
    <cellStyle name="20% - Accent3 2" xfId="8"/>
    <cellStyle name="20% - Accent3 3" xfId="9"/>
    <cellStyle name="20% - Accent4" xfId="10" builtinId="42" customBuiltin="1"/>
    <cellStyle name="20% - Accent4 2" xfId="11"/>
    <cellStyle name="20% - Accent4 3" xfId="12"/>
    <cellStyle name="20% - Accent5" xfId="13" builtinId="46" customBuiltin="1"/>
    <cellStyle name="20% - Accent5 2" xfId="14"/>
    <cellStyle name="20% - Accent5 3" xfId="15"/>
    <cellStyle name="20% - Accent6" xfId="16" builtinId="50" customBuiltin="1"/>
    <cellStyle name="20% - Accent6 2" xfId="17"/>
    <cellStyle name="20% - Accent6 3" xfId="18"/>
    <cellStyle name="40% - Accent1" xfId="19" builtinId="31" customBuiltin="1"/>
    <cellStyle name="40% - Accent1 2" xfId="20"/>
    <cellStyle name="40% - Accent1 3" xfId="21"/>
    <cellStyle name="40% - Accent2" xfId="22" builtinId="35" customBuiltin="1"/>
    <cellStyle name="40% - Accent2 2" xfId="23"/>
    <cellStyle name="40% - Accent2 3" xfId="24"/>
    <cellStyle name="40% - Accent3" xfId="25" builtinId="39" customBuiltin="1"/>
    <cellStyle name="40% - Accent3 2" xfId="26"/>
    <cellStyle name="40% - Accent3 3" xfId="27"/>
    <cellStyle name="40% - Accent4" xfId="28" builtinId="43" customBuiltin="1"/>
    <cellStyle name="40% - Accent4 2" xfId="29"/>
    <cellStyle name="40% - Accent4 3" xfId="30"/>
    <cellStyle name="40% - Accent5" xfId="31" builtinId="47" customBuiltin="1"/>
    <cellStyle name="40% - Accent5 2" xfId="32"/>
    <cellStyle name="40% - Accent5 3" xfId="33"/>
    <cellStyle name="40% - Accent6" xfId="34" builtinId="51" customBuiltin="1"/>
    <cellStyle name="40% - Accent6 2" xfId="35"/>
    <cellStyle name="40% - Accent6 3" xfId="36"/>
    <cellStyle name="60% - Accent1" xfId="37" builtinId="32" customBuiltin="1"/>
    <cellStyle name="60% - Accent1 2" xfId="38"/>
    <cellStyle name="60% - Accent1 3" xfId="39"/>
    <cellStyle name="60% - Accent2" xfId="40" builtinId="36" customBuiltin="1"/>
    <cellStyle name="60% - Accent2 2" xfId="41"/>
    <cellStyle name="60% - Accent2 3" xfId="42"/>
    <cellStyle name="60% - Accent3" xfId="43" builtinId="40" customBuiltin="1"/>
    <cellStyle name="60% - Accent3 2" xfId="44"/>
    <cellStyle name="60% - Accent3 3" xfId="45"/>
    <cellStyle name="60% - Accent4" xfId="46" builtinId="44" customBuiltin="1"/>
    <cellStyle name="60% - Accent4 2" xfId="47"/>
    <cellStyle name="60% - Accent4 3" xfId="48"/>
    <cellStyle name="60% - Accent5" xfId="49" builtinId="48" customBuiltin="1"/>
    <cellStyle name="60% - Accent5 2" xfId="50"/>
    <cellStyle name="60% - Accent5 3" xfId="51"/>
    <cellStyle name="60% - Accent6" xfId="52" builtinId="52" customBuiltin="1"/>
    <cellStyle name="60% - Accent6 2" xfId="53"/>
    <cellStyle name="60% - Accent6 3" xfId="54"/>
    <cellStyle name="Accent1" xfId="55" builtinId="29" customBuiltin="1"/>
    <cellStyle name="Accent1 2" xfId="56"/>
    <cellStyle name="Accent1 3" xfId="57"/>
    <cellStyle name="Accent2" xfId="58" builtinId="33" customBuiltin="1"/>
    <cellStyle name="Accent2 2" xfId="59"/>
    <cellStyle name="Accent2 3" xfId="60"/>
    <cellStyle name="Accent3" xfId="61" builtinId="37" customBuiltin="1"/>
    <cellStyle name="Accent3 2" xfId="62"/>
    <cellStyle name="Accent3 3" xfId="63"/>
    <cellStyle name="Accent4" xfId="64" builtinId="41" customBuiltin="1"/>
    <cellStyle name="Accent4 2" xfId="65"/>
    <cellStyle name="Accent4 3" xfId="66"/>
    <cellStyle name="Accent5" xfId="67" builtinId="45" customBuiltin="1"/>
    <cellStyle name="Accent5 2" xfId="68"/>
    <cellStyle name="Accent5 3" xfId="69"/>
    <cellStyle name="Accent6" xfId="70" builtinId="49" customBuiltin="1"/>
    <cellStyle name="Accent6 2" xfId="71"/>
    <cellStyle name="Accent6 3" xfId="72"/>
    <cellStyle name="Bad" xfId="73" builtinId="27" customBuiltin="1"/>
    <cellStyle name="Bad 2" xfId="74"/>
    <cellStyle name="Bad 3" xfId="75"/>
    <cellStyle name="Calculation" xfId="76" builtinId="22" customBuiltin="1"/>
    <cellStyle name="Calculation 2" xfId="77"/>
    <cellStyle name="Calculation 3" xfId="78"/>
    <cellStyle name="Check Cell" xfId="79" builtinId="23" customBuiltin="1"/>
    <cellStyle name="Check Cell 2" xfId="80"/>
    <cellStyle name="Check Cell 3" xfId="81"/>
    <cellStyle name="Explanatory Text" xfId="82" builtinId="53" customBuiltin="1"/>
    <cellStyle name="Explanatory Text 2" xfId="83"/>
    <cellStyle name="Explanatory Text 3" xfId="84"/>
    <cellStyle name="Good" xfId="85" builtinId="26" customBuiltin="1"/>
    <cellStyle name="Good 2" xfId="86"/>
    <cellStyle name="Good 3" xfId="87"/>
    <cellStyle name="Heading 1" xfId="88" builtinId="16" customBuiltin="1"/>
    <cellStyle name="Heading 1 2" xfId="89"/>
    <cellStyle name="Heading 1 3" xfId="90"/>
    <cellStyle name="Heading 2" xfId="91" builtinId="17" customBuiltin="1"/>
    <cellStyle name="Heading 2 2" xfId="92"/>
    <cellStyle name="Heading 2 3" xfId="93"/>
    <cellStyle name="Heading 3" xfId="94" builtinId="18" customBuiltin="1"/>
    <cellStyle name="Heading 3 2" xfId="95"/>
    <cellStyle name="Heading 3 3" xfId="96"/>
    <cellStyle name="Heading 4" xfId="97" builtinId="19" customBuiltin="1"/>
    <cellStyle name="Heading 4 2" xfId="98"/>
    <cellStyle name="Heading 4 3" xfId="99"/>
    <cellStyle name="Input" xfId="100" builtinId="20" customBuiltin="1"/>
    <cellStyle name="Input 2" xfId="101"/>
    <cellStyle name="Input 3" xfId="102"/>
    <cellStyle name="Linked Cell" xfId="103" builtinId="24" customBuiltin="1"/>
    <cellStyle name="Linked Cell 2" xfId="104"/>
    <cellStyle name="Linked Cell 3" xfId="105"/>
    <cellStyle name="Neutral" xfId="106" builtinId="28" customBuiltin="1"/>
    <cellStyle name="Neutral 2" xfId="107"/>
    <cellStyle name="Neutral 3" xfId="108"/>
    <cellStyle name="Normal" xfId="0" builtinId="0"/>
    <cellStyle name="Normal 2" xfId="109"/>
    <cellStyle name="Normal 3" xfId="110"/>
    <cellStyle name="Normal 4" xfId="111"/>
    <cellStyle name="Normal_OR1-2005-2006" xfId="112"/>
    <cellStyle name="Normal_Sheet1" xfId="113"/>
    <cellStyle name="Note" xfId="114" builtinId="10" customBuiltin="1"/>
    <cellStyle name="Note 2" xfId="115"/>
    <cellStyle name="Note 3" xfId="116"/>
    <cellStyle name="Output" xfId="117" builtinId="21" customBuiltin="1"/>
    <cellStyle name="Output 2" xfId="118"/>
    <cellStyle name="Output 3" xfId="119"/>
    <cellStyle name="Title" xfId="120" builtinId="15" customBuiltin="1"/>
    <cellStyle name="Title 2" xfId="121"/>
    <cellStyle name="Title 3" xfId="122"/>
    <cellStyle name="Total" xfId="123" builtinId="25" customBuiltin="1"/>
    <cellStyle name="Total 2" xfId="124"/>
    <cellStyle name="Total 3" xfId="125"/>
    <cellStyle name="Warning Text" xfId="126" builtinId="11" customBuiltin="1"/>
    <cellStyle name="Warning Text 2" xfId="127"/>
    <cellStyle name="Warning Text 3" xfId="12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2"/>
  <sheetViews>
    <sheetView zoomScale="110" zoomScaleNormal="110" workbookViewId="0">
      <pane ySplit="2" topLeftCell="A3" activePane="bottomLeft" state="frozen"/>
      <selection pane="bottomLeft" activeCell="V1" sqref="V1"/>
    </sheetView>
  </sheetViews>
  <sheetFormatPr defaultRowHeight="13.2" x14ac:dyDescent="0.25"/>
  <cols>
    <col min="1" max="1" width="10.44140625" customWidth="1"/>
    <col min="3" max="3" width="21.5546875" customWidth="1"/>
    <col min="4" max="4" width="5.109375" customWidth="1"/>
    <col min="5" max="5" width="4.5546875" customWidth="1"/>
    <col min="6" max="6" width="5.6640625" customWidth="1"/>
    <col min="7" max="9" width="5.88671875" customWidth="1"/>
    <col min="10" max="10" width="5" customWidth="1"/>
    <col min="11" max="11" width="4.44140625" customWidth="1"/>
    <col min="12" max="12" width="3.88671875" customWidth="1"/>
    <col min="13" max="13" width="4.5546875" customWidth="1"/>
    <col min="14" max="16" width="5.33203125" customWidth="1"/>
  </cols>
  <sheetData>
    <row r="1" spans="1:18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</row>
    <row r="2" spans="1:18" ht="12.75" customHeight="1" x14ac:dyDescent="0.25">
      <c r="A2" s="3" t="s">
        <v>0</v>
      </c>
      <c r="B2" s="4" t="s">
        <v>1</v>
      </c>
      <c r="C2" s="21" t="s">
        <v>2</v>
      </c>
      <c r="D2" s="5" t="s">
        <v>3</v>
      </c>
      <c r="E2" s="6" t="s">
        <v>4</v>
      </c>
      <c r="F2" s="5" t="s">
        <v>5</v>
      </c>
      <c r="G2" s="5" t="s">
        <v>6</v>
      </c>
      <c r="H2" s="16" t="s">
        <v>40</v>
      </c>
      <c r="I2" s="16" t="s">
        <v>41</v>
      </c>
      <c r="J2" s="15" t="s">
        <v>36</v>
      </c>
      <c r="K2" s="16" t="s">
        <v>37</v>
      </c>
      <c r="L2" s="16" t="s">
        <v>7</v>
      </c>
      <c r="M2" s="16" t="s">
        <v>38</v>
      </c>
      <c r="N2" s="16" t="s">
        <v>39</v>
      </c>
      <c r="O2" s="16" t="s">
        <v>8</v>
      </c>
      <c r="P2" s="16" t="s">
        <v>42</v>
      </c>
      <c r="Q2" s="5" t="s">
        <v>9</v>
      </c>
      <c r="R2" s="5" t="s">
        <v>10</v>
      </c>
    </row>
    <row r="3" spans="1:18" ht="15.6" x14ac:dyDescent="0.3">
      <c r="A3" s="25">
        <v>1</v>
      </c>
      <c r="B3" s="26" t="s">
        <v>117</v>
      </c>
      <c r="C3" s="27" t="s">
        <v>52</v>
      </c>
      <c r="D3" s="28">
        <v>17</v>
      </c>
      <c r="E3" s="28"/>
      <c r="F3" s="28">
        <v>15</v>
      </c>
      <c r="G3" s="28"/>
      <c r="H3" s="17">
        <f>IF(AND(D3="",F3=""),"",MAX(D3,F3))</f>
        <v>17</v>
      </c>
      <c r="I3" s="17" t="str">
        <f>IF(AND(E3="",G3=""),"",IF(G3="",E3,G3))</f>
        <v/>
      </c>
      <c r="J3" s="29"/>
      <c r="K3" s="28"/>
      <c r="L3" s="28">
        <v>7</v>
      </c>
      <c r="M3" s="28"/>
      <c r="N3" s="28"/>
      <c r="O3" s="28">
        <v>10</v>
      </c>
      <c r="P3" s="17">
        <f>IF(AND(L3="",O3=""),"",MAX(L3,O3))</f>
        <v>10</v>
      </c>
      <c r="Q3" s="30">
        <f>IF(AND(H3="",P3=""),"",SUM(H3,P3))</f>
        <v>27</v>
      </c>
      <c r="R3" s="22" t="str">
        <f>IF(AND(H3="",I3="",P3=""),"",IF(Q3&gt;89,"A",IF(Q3&gt;79,"B",IF(Q3&gt;69,"C",IF(Q3&gt;59,"D",IF(Q3&gt;44,"E","F"))))))</f>
        <v>F</v>
      </c>
    </row>
    <row r="4" spans="1:18" ht="15.6" x14ac:dyDescent="0.3">
      <c r="A4" s="25">
        <v>2</v>
      </c>
      <c r="B4" s="26" t="s">
        <v>118</v>
      </c>
      <c r="C4" s="27" t="s">
        <v>53</v>
      </c>
      <c r="D4" s="28"/>
      <c r="E4" s="28"/>
      <c r="F4" s="28"/>
      <c r="G4" s="28"/>
      <c r="H4" s="17" t="str">
        <f t="shared" ref="H4:H67" si="0">IF(AND(D4="",F4=""),"",MAX(D4,F4))</f>
        <v/>
      </c>
      <c r="I4" s="17" t="str">
        <f t="shared" ref="I4:I52" si="1">IF(AND(E4="",G4=""),"",IF(G4="",E4,G4))</f>
        <v/>
      </c>
      <c r="J4" s="29"/>
      <c r="K4" s="28"/>
      <c r="L4" s="28"/>
      <c r="M4" s="28"/>
      <c r="N4" s="28"/>
      <c r="O4" s="28" t="str">
        <f>IF(AND(M4="",N4=""),"",SUM(M4,N4))</f>
        <v/>
      </c>
      <c r="P4" s="17" t="str">
        <f t="shared" ref="P4:P67" si="2">IF(AND(L4="",O4=""),"",MAX(L4,O4))</f>
        <v/>
      </c>
      <c r="Q4" s="30" t="str">
        <f t="shared" ref="Q4:Q67" si="3">IF(AND(H4="",P4=""),"",SUM(H4,P4))</f>
        <v/>
      </c>
      <c r="R4" s="22" t="str">
        <f t="shared" ref="R4:R67" si="4">IF(AND(H4="",I4="",P4=""),"",IF(Q4&gt;89,"A",IF(Q4&gt;79,"B",IF(Q4&gt;69,"C",IF(Q4&gt;59,"D",IF(Q4&gt;44,"E","F"))))))</f>
        <v/>
      </c>
    </row>
    <row r="5" spans="1:18" ht="15.6" x14ac:dyDescent="0.3">
      <c r="A5" s="25">
        <v>3</v>
      </c>
      <c r="B5" s="26" t="s">
        <v>119</v>
      </c>
      <c r="C5" s="27" t="s">
        <v>54</v>
      </c>
      <c r="D5" s="28">
        <v>35</v>
      </c>
      <c r="E5" s="28"/>
      <c r="F5" s="28"/>
      <c r="G5" s="28"/>
      <c r="H5" s="17">
        <f t="shared" si="0"/>
        <v>35</v>
      </c>
      <c r="I5" s="17" t="str">
        <f t="shared" si="1"/>
        <v/>
      </c>
      <c r="J5" s="29"/>
      <c r="K5" s="28"/>
      <c r="L5" s="28"/>
      <c r="M5" s="28"/>
      <c r="N5" s="28"/>
      <c r="O5" s="28">
        <v>17</v>
      </c>
      <c r="P5" s="17">
        <f t="shared" si="2"/>
        <v>17</v>
      </c>
      <c r="Q5" s="30">
        <f t="shared" si="3"/>
        <v>52</v>
      </c>
      <c r="R5" s="22" t="str">
        <f t="shared" si="4"/>
        <v>E</v>
      </c>
    </row>
    <row r="6" spans="1:18" ht="15.6" x14ac:dyDescent="0.3">
      <c r="A6" s="25">
        <v>4</v>
      </c>
      <c r="B6" s="26" t="s">
        <v>120</v>
      </c>
      <c r="C6" s="27" t="s">
        <v>55</v>
      </c>
      <c r="D6" s="28"/>
      <c r="E6" s="28"/>
      <c r="F6" s="28"/>
      <c r="G6" s="28"/>
      <c r="H6" s="17" t="str">
        <f t="shared" si="0"/>
        <v/>
      </c>
      <c r="I6" s="17" t="str">
        <f t="shared" si="1"/>
        <v/>
      </c>
      <c r="J6" s="29"/>
      <c r="K6" s="28"/>
      <c r="L6" s="28"/>
      <c r="M6" s="28"/>
      <c r="N6" s="28"/>
      <c r="O6" s="28"/>
      <c r="P6" s="17" t="str">
        <f t="shared" si="2"/>
        <v/>
      </c>
      <c r="Q6" s="30" t="str">
        <f t="shared" si="3"/>
        <v/>
      </c>
      <c r="R6" s="22" t="str">
        <f t="shared" si="4"/>
        <v/>
      </c>
    </row>
    <row r="7" spans="1:18" ht="15.6" x14ac:dyDescent="0.3">
      <c r="A7" s="25">
        <v>5</v>
      </c>
      <c r="B7" s="26" t="s">
        <v>121</v>
      </c>
      <c r="C7" s="27" t="s">
        <v>56</v>
      </c>
      <c r="D7" s="28">
        <v>27</v>
      </c>
      <c r="E7" s="28"/>
      <c r="F7" s="28">
        <v>27</v>
      </c>
      <c r="G7" s="28"/>
      <c r="H7" s="17">
        <f t="shared" si="0"/>
        <v>27</v>
      </c>
      <c r="I7" s="17" t="str">
        <f t="shared" si="1"/>
        <v/>
      </c>
      <c r="J7" s="29"/>
      <c r="K7" s="28"/>
      <c r="L7" s="28">
        <v>7</v>
      </c>
      <c r="M7" s="28"/>
      <c r="N7" s="28"/>
      <c r="O7" s="28">
        <v>7</v>
      </c>
      <c r="P7" s="17">
        <f t="shared" si="2"/>
        <v>7</v>
      </c>
      <c r="Q7" s="30">
        <f t="shared" si="3"/>
        <v>34</v>
      </c>
      <c r="R7" s="22" t="str">
        <f t="shared" si="4"/>
        <v>F</v>
      </c>
    </row>
    <row r="8" spans="1:18" ht="15.6" x14ac:dyDescent="0.3">
      <c r="A8" s="25">
        <v>6</v>
      </c>
      <c r="B8" s="26" t="s">
        <v>122</v>
      </c>
      <c r="C8" s="27" t="s">
        <v>57</v>
      </c>
      <c r="D8" s="28">
        <v>41</v>
      </c>
      <c r="E8" s="28"/>
      <c r="F8" s="28"/>
      <c r="G8" s="28"/>
      <c r="H8" s="17">
        <f t="shared" si="0"/>
        <v>41</v>
      </c>
      <c r="I8" s="17" t="str">
        <f t="shared" si="1"/>
        <v/>
      </c>
      <c r="J8" s="29"/>
      <c r="K8" s="28"/>
      <c r="L8" s="28">
        <v>20</v>
      </c>
      <c r="M8" s="28"/>
      <c r="N8" s="28"/>
      <c r="O8" s="28"/>
      <c r="P8" s="17">
        <f t="shared" si="2"/>
        <v>20</v>
      </c>
      <c r="Q8" s="30">
        <f t="shared" si="3"/>
        <v>61</v>
      </c>
      <c r="R8" s="22" t="str">
        <f t="shared" si="4"/>
        <v>D</v>
      </c>
    </row>
    <row r="9" spans="1:18" ht="15.6" x14ac:dyDescent="0.3">
      <c r="A9" s="25">
        <v>7</v>
      </c>
      <c r="B9" s="26" t="s">
        <v>123</v>
      </c>
      <c r="C9" s="27" t="s">
        <v>58</v>
      </c>
      <c r="D9" s="28">
        <v>8</v>
      </c>
      <c r="E9" s="28"/>
      <c r="F9" s="28">
        <v>37</v>
      </c>
      <c r="G9" s="28"/>
      <c r="H9" s="17">
        <f t="shared" si="0"/>
        <v>37</v>
      </c>
      <c r="I9" s="17" t="str">
        <f t="shared" si="1"/>
        <v/>
      </c>
      <c r="J9" s="29"/>
      <c r="K9" s="28"/>
      <c r="L9" s="28">
        <v>15</v>
      </c>
      <c r="M9" s="28"/>
      <c r="N9" s="28"/>
      <c r="O9" s="28">
        <v>25</v>
      </c>
      <c r="P9" s="17">
        <f t="shared" si="2"/>
        <v>25</v>
      </c>
      <c r="Q9" s="30">
        <f t="shared" si="3"/>
        <v>62</v>
      </c>
      <c r="R9" s="22" t="str">
        <f t="shared" si="4"/>
        <v>D</v>
      </c>
    </row>
    <row r="10" spans="1:18" ht="15.6" x14ac:dyDescent="0.3">
      <c r="A10" s="25">
        <v>8</v>
      </c>
      <c r="B10" s="26" t="s">
        <v>124</v>
      </c>
      <c r="C10" s="27" t="s">
        <v>59</v>
      </c>
      <c r="D10" s="28"/>
      <c r="E10" s="28"/>
      <c r="F10" s="28">
        <v>22</v>
      </c>
      <c r="G10" s="28"/>
      <c r="H10" s="17">
        <f t="shared" si="0"/>
        <v>22</v>
      </c>
      <c r="I10" s="17" t="str">
        <f t="shared" si="1"/>
        <v/>
      </c>
      <c r="J10" s="29"/>
      <c r="K10" s="28"/>
      <c r="L10" s="28">
        <v>0</v>
      </c>
      <c r="M10" s="28"/>
      <c r="N10" s="28"/>
      <c r="O10" s="28">
        <v>23</v>
      </c>
      <c r="P10" s="17">
        <f t="shared" si="2"/>
        <v>23</v>
      </c>
      <c r="Q10" s="30">
        <f t="shared" si="3"/>
        <v>45</v>
      </c>
      <c r="R10" s="22" t="str">
        <f t="shared" si="4"/>
        <v>E</v>
      </c>
    </row>
    <row r="11" spans="1:18" ht="15.6" x14ac:dyDescent="0.3">
      <c r="A11" s="25">
        <v>9</v>
      </c>
      <c r="B11" s="26" t="s">
        <v>125</v>
      </c>
      <c r="C11" s="27" t="s">
        <v>60</v>
      </c>
      <c r="D11" s="28">
        <v>17</v>
      </c>
      <c r="E11" s="28"/>
      <c r="F11" s="28">
        <v>29</v>
      </c>
      <c r="G11" s="28"/>
      <c r="H11" s="17">
        <f t="shared" si="0"/>
        <v>29</v>
      </c>
      <c r="I11" s="17" t="str">
        <f t="shared" si="1"/>
        <v/>
      </c>
      <c r="J11" s="29"/>
      <c r="K11" s="28"/>
      <c r="L11" s="28"/>
      <c r="M11" s="28"/>
      <c r="N11" s="28"/>
      <c r="O11" s="28">
        <v>16</v>
      </c>
      <c r="P11" s="17">
        <f t="shared" si="2"/>
        <v>16</v>
      </c>
      <c r="Q11" s="30">
        <f t="shared" si="3"/>
        <v>45</v>
      </c>
      <c r="R11" s="22" t="str">
        <f t="shared" si="4"/>
        <v>E</v>
      </c>
    </row>
    <row r="12" spans="1:18" ht="15.6" x14ac:dyDescent="0.3">
      <c r="A12" s="25">
        <v>10</v>
      </c>
      <c r="B12" s="26" t="s">
        <v>126</v>
      </c>
      <c r="C12" s="27" t="s">
        <v>61</v>
      </c>
      <c r="D12" s="28">
        <v>30</v>
      </c>
      <c r="E12" s="28"/>
      <c r="F12" s="28"/>
      <c r="G12" s="28"/>
      <c r="H12" s="17">
        <f t="shared" si="0"/>
        <v>30</v>
      </c>
      <c r="I12" s="17" t="str">
        <f t="shared" si="1"/>
        <v/>
      </c>
      <c r="J12" s="29"/>
      <c r="K12" s="28"/>
      <c r="L12" s="28"/>
      <c r="M12" s="28"/>
      <c r="N12" s="28"/>
      <c r="O12" s="28">
        <v>30</v>
      </c>
      <c r="P12" s="17">
        <f t="shared" si="2"/>
        <v>30</v>
      </c>
      <c r="Q12" s="30">
        <f t="shared" si="3"/>
        <v>60</v>
      </c>
      <c r="R12" s="22" t="str">
        <f t="shared" si="4"/>
        <v>D</v>
      </c>
    </row>
    <row r="13" spans="1:18" ht="15.6" x14ac:dyDescent="0.3">
      <c r="A13" s="25">
        <v>11</v>
      </c>
      <c r="B13" s="26" t="s">
        <v>127</v>
      </c>
      <c r="C13" s="27" t="s">
        <v>62</v>
      </c>
      <c r="D13" s="28"/>
      <c r="E13" s="28"/>
      <c r="F13" s="28"/>
      <c r="G13" s="28"/>
      <c r="H13" s="17" t="str">
        <f t="shared" si="0"/>
        <v/>
      </c>
      <c r="I13" s="17" t="str">
        <f t="shared" si="1"/>
        <v/>
      </c>
      <c r="J13" s="29"/>
      <c r="K13" s="28"/>
      <c r="L13" s="28"/>
      <c r="M13" s="28"/>
      <c r="N13" s="28"/>
      <c r="O13" s="28"/>
      <c r="P13" s="17" t="str">
        <f t="shared" si="2"/>
        <v/>
      </c>
      <c r="Q13" s="30" t="str">
        <f t="shared" si="3"/>
        <v/>
      </c>
      <c r="R13" s="22" t="str">
        <f t="shared" si="4"/>
        <v/>
      </c>
    </row>
    <row r="14" spans="1:18" ht="15.6" x14ac:dyDescent="0.3">
      <c r="A14" s="25">
        <v>12</v>
      </c>
      <c r="B14" s="26" t="s">
        <v>128</v>
      </c>
      <c r="C14" s="27" t="s">
        <v>63</v>
      </c>
      <c r="D14" s="28">
        <v>41</v>
      </c>
      <c r="E14" s="28"/>
      <c r="F14" s="28"/>
      <c r="G14" s="28"/>
      <c r="H14" s="17">
        <f t="shared" si="0"/>
        <v>41</v>
      </c>
      <c r="I14" s="17" t="str">
        <f t="shared" si="1"/>
        <v/>
      </c>
      <c r="J14" s="29"/>
      <c r="K14" s="28"/>
      <c r="L14" s="28"/>
      <c r="M14" s="28"/>
      <c r="N14" s="28"/>
      <c r="O14" s="28">
        <v>35</v>
      </c>
      <c r="P14" s="17">
        <f t="shared" si="2"/>
        <v>35</v>
      </c>
      <c r="Q14" s="30">
        <f t="shared" si="3"/>
        <v>76</v>
      </c>
      <c r="R14" s="22" t="str">
        <f t="shared" si="4"/>
        <v>C</v>
      </c>
    </row>
    <row r="15" spans="1:18" ht="15.6" x14ac:dyDescent="0.3">
      <c r="A15" s="25">
        <v>13</v>
      </c>
      <c r="B15" s="26" t="s">
        <v>129</v>
      </c>
      <c r="C15" s="27" t="s">
        <v>64</v>
      </c>
      <c r="D15" s="28">
        <v>3</v>
      </c>
      <c r="E15" s="28"/>
      <c r="F15" s="28">
        <v>4</v>
      </c>
      <c r="G15" s="28"/>
      <c r="H15" s="17">
        <f t="shared" si="0"/>
        <v>4</v>
      </c>
      <c r="I15" s="17" t="str">
        <f t="shared" si="1"/>
        <v/>
      </c>
      <c r="J15" s="29"/>
      <c r="K15" s="28"/>
      <c r="L15" s="28">
        <v>0</v>
      </c>
      <c r="M15" s="28"/>
      <c r="N15" s="28"/>
      <c r="O15" s="28">
        <v>26</v>
      </c>
      <c r="P15" s="17">
        <f t="shared" si="2"/>
        <v>26</v>
      </c>
      <c r="Q15" s="30">
        <f t="shared" si="3"/>
        <v>30</v>
      </c>
      <c r="R15" s="22" t="str">
        <f t="shared" si="4"/>
        <v>F</v>
      </c>
    </row>
    <row r="16" spans="1:18" ht="15.6" x14ac:dyDescent="0.3">
      <c r="A16" s="25">
        <v>14</v>
      </c>
      <c r="B16" s="26" t="s">
        <v>130</v>
      </c>
      <c r="C16" s="27" t="s">
        <v>65</v>
      </c>
      <c r="D16" s="28">
        <v>30</v>
      </c>
      <c r="E16" s="28"/>
      <c r="F16" s="28"/>
      <c r="G16" s="28"/>
      <c r="H16" s="17">
        <f t="shared" si="0"/>
        <v>30</v>
      </c>
      <c r="I16" s="17" t="str">
        <f t="shared" si="1"/>
        <v/>
      </c>
      <c r="J16" s="29"/>
      <c r="K16" s="28"/>
      <c r="L16" s="28"/>
      <c r="M16" s="28"/>
      <c r="N16" s="28"/>
      <c r="O16" s="28">
        <v>2</v>
      </c>
      <c r="P16" s="17">
        <f t="shared" si="2"/>
        <v>2</v>
      </c>
      <c r="Q16" s="30">
        <f t="shared" si="3"/>
        <v>32</v>
      </c>
      <c r="R16" s="22" t="str">
        <f t="shared" si="4"/>
        <v>F</v>
      </c>
    </row>
    <row r="17" spans="1:18" ht="15.6" x14ac:dyDescent="0.3">
      <c r="A17" s="25">
        <v>15</v>
      </c>
      <c r="B17" s="26" t="s">
        <v>131</v>
      </c>
      <c r="C17" s="27" t="s">
        <v>66</v>
      </c>
      <c r="D17" s="28">
        <v>13</v>
      </c>
      <c r="E17" s="28"/>
      <c r="F17" s="28">
        <v>22</v>
      </c>
      <c r="G17" s="28"/>
      <c r="H17" s="17">
        <f t="shared" si="0"/>
        <v>22</v>
      </c>
      <c r="I17" s="17" t="str">
        <f t="shared" si="1"/>
        <v/>
      </c>
      <c r="J17" s="29"/>
      <c r="K17" s="28"/>
      <c r="L17" s="28">
        <v>10</v>
      </c>
      <c r="M17" s="28"/>
      <c r="N17" s="28"/>
      <c r="O17" s="28">
        <v>23</v>
      </c>
      <c r="P17" s="17">
        <f t="shared" si="2"/>
        <v>23</v>
      </c>
      <c r="Q17" s="30">
        <f t="shared" si="3"/>
        <v>45</v>
      </c>
      <c r="R17" s="22" t="str">
        <f t="shared" si="4"/>
        <v>E</v>
      </c>
    </row>
    <row r="18" spans="1:18" ht="15.6" x14ac:dyDescent="0.3">
      <c r="A18" s="25">
        <v>16</v>
      </c>
      <c r="B18" s="26" t="s">
        <v>132</v>
      </c>
      <c r="C18" s="27" t="s">
        <v>67</v>
      </c>
      <c r="D18" s="28">
        <v>5</v>
      </c>
      <c r="E18" s="28"/>
      <c r="F18" s="28">
        <v>19</v>
      </c>
      <c r="G18" s="28"/>
      <c r="H18" s="17">
        <f t="shared" si="0"/>
        <v>19</v>
      </c>
      <c r="I18" s="17" t="str">
        <f t="shared" si="1"/>
        <v/>
      </c>
      <c r="J18" s="29"/>
      <c r="K18" s="28"/>
      <c r="L18" s="28">
        <v>4</v>
      </c>
      <c r="M18" s="28"/>
      <c r="N18" s="28"/>
      <c r="O18" s="28">
        <v>12</v>
      </c>
      <c r="P18" s="17">
        <f t="shared" si="2"/>
        <v>12</v>
      </c>
      <c r="Q18" s="30">
        <f t="shared" si="3"/>
        <v>31</v>
      </c>
      <c r="R18" s="22" t="str">
        <f t="shared" si="4"/>
        <v>F</v>
      </c>
    </row>
    <row r="19" spans="1:18" ht="15.6" x14ac:dyDescent="0.3">
      <c r="A19" s="25">
        <v>17</v>
      </c>
      <c r="B19" s="26" t="s">
        <v>133</v>
      </c>
      <c r="C19" s="27" t="s">
        <v>68</v>
      </c>
      <c r="D19" s="28">
        <v>15</v>
      </c>
      <c r="E19" s="28"/>
      <c r="F19" s="28">
        <v>10</v>
      </c>
      <c r="G19" s="28"/>
      <c r="H19" s="17">
        <f t="shared" si="0"/>
        <v>15</v>
      </c>
      <c r="I19" s="17" t="str">
        <f t="shared" si="1"/>
        <v/>
      </c>
      <c r="J19" s="29"/>
      <c r="K19" s="28"/>
      <c r="L19" s="28">
        <v>4</v>
      </c>
      <c r="M19" s="28"/>
      <c r="N19" s="28"/>
      <c r="O19" s="28">
        <v>3</v>
      </c>
      <c r="P19" s="17">
        <f t="shared" si="2"/>
        <v>4</v>
      </c>
      <c r="Q19" s="30">
        <f t="shared" si="3"/>
        <v>19</v>
      </c>
      <c r="R19" s="22" t="str">
        <f t="shared" si="4"/>
        <v>F</v>
      </c>
    </row>
    <row r="20" spans="1:18" ht="15.6" x14ac:dyDescent="0.3">
      <c r="A20" s="25">
        <v>18</v>
      </c>
      <c r="B20" s="26" t="s">
        <v>134</v>
      </c>
      <c r="C20" s="27" t="s">
        <v>69</v>
      </c>
      <c r="D20" s="28">
        <v>15</v>
      </c>
      <c r="E20" s="28"/>
      <c r="F20" s="28">
        <v>13</v>
      </c>
      <c r="G20" s="28"/>
      <c r="H20" s="17">
        <f>IF(AND(D20="",F20=""),"",MAX(D20,F20))</f>
        <v>15</v>
      </c>
      <c r="I20" s="17" t="str">
        <f t="shared" si="1"/>
        <v/>
      </c>
      <c r="J20" s="29"/>
      <c r="K20" s="28"/>
      <c r="L20" s="28">
        <v>0</v>
      </c>
      <c r="M20" s="28"/>
      <c r="N20" s="28"/>
      <c r="O20" s="28">
        <v>1</v>
      </c>
      <c r="P20" s="17">
        <f t="shared" si="2"/>
        <v>1</v>
      </c>
      <c r="Q20" s="30">
        <f t="shared" si="3"/>
        <v>16</v>
      </c>
      <c r="R20" s="22" t="str">
        <f t="shared" si="4"/>
        <v>F</v>
      </c>
    </row>
    <row r="21" spans="1:18" ht="15.6" x14ac:dyDescent="0.3">
      <c r="A21" s="25">
        <v>19</v>
      </c>
      <c r="B21" s="26" t="s">
        <v>135</v>
      </c>
      <c r="C21" s="27" t="s">
        <v>70</v>
      </c>
      <c r="D21" s="28">
        <v>27</v>
      </c>
      <c r="E21" s="28"/>
      <c r="F21" s="28">
        <v>48</v>
      </c>
      <c r="G21" s="28"/>
      <c r="H21" s="17">
        <f t="shared" si="0"/>
        <v>48</v>
      </c>
      <c r="I21" s="17" t="str">
        <f t="shared" si="1"/>
        <v/>
      </c>
      <c r="J21" s="29"/>
      <c r="K21" s="28"/>
      <c r="L21" s="28">
        <v>12</v>
      </c>
      <c r="M21" s="28"/>
      <c r="N21" s="28"/>
      <c r="O21" s="28">
        <v>33</v>
      </c>
      <c r="P21" s="17">
        <f t="shared" si="2"/>
        <v>33</v>
      </c>
      <c r="Q21" s="30">
        <f t="shared" si="3"/>
        <v>81</v>
      </c>
      <c r="R21" s="22" t="str">
        <f t="shared" si="4"/>
        <v>B</v>
      </c>
    </row>
    <row r="22" spans="1:18" ht="15.6" x14ac:dyDescent="0.3">
      <c r="A22" s="25">
        <v>20</v>
      </c>
      <c r="B22" s="26" t="s">
        <v>136</v>
      </c>
      <c r="C22" s="27" t="s">
        <v>71</v>
      </c>
      <c r="D22" s="28"/>
      <c r="E22" s="28"/>
      <c r="F22" s="28">
        <v>15</v>
      </c>
      <c r="G22" s="28"/>
      <c r="H22" s="17">
        <f t="shared" si="0"/>
        <v>15</v>
      </c>
      <c r="I22" s="17" t="str">
        <f t="shared" si="1"/>
        <v/>
      </c>
      <c r="J22" s="29"/>
      <c r="K22" s="28"/>
      <c r="L22" s="28"/>
      <c r="M22" s="28"/>
      <c r="N22" s="28"/>
      <c r="O22" s="28"/>
      <c r="P22" s="17" t="str">
        <f t="shared" si="2"/>
        <v/>
      </c>
      <c r="Q22" s="30">
        <f t="shared" si="3"/>
        <v>15</v>
      </c>
      <c r="R22" s="22" t="str">
        <f t="shared" si="4"/>
        <v>F</v>
      </c>
    </row>
    <row r="23" spans="1:18" ht="15.6" x14ac:dyDescent="0.3">
      <c r="A23" s="25">
        <v>21</v>
      </c>
      <c r="B23" s="26" t="s">
        <v>137</v>
      </c>
      <c r="C23" s="27" t="s">
        <v>72</v>
      </c>
      <c r="D23" s="28">
        <v>0</v>
      </c>
      <c r="E23" s="28"/>
      <c r="F23" s="28">
        <v>20</v>
      </c>
      <c r="G23" s="28"/>
      <c r="H23" s="17">
        <f t="shared" si="0"/>
        <v>20</v>
      </c>
      <c r="I23" s="17" t="str">
        <f t="shared" si="1"/>
        <v/>
      </c>
      <c r="J23" s="29"/>
      <c r="K23" s="28"/>
      <c r="L23" s="28"/>
      <c r="M23" s="28"/>
      <c r="N23" s="28"/>
      <c r="O23" s="28">
        <v>6</v>
      </c>
      <c r="P23" s="17">
        <f t="shared" si="2"/>
        <v>6</v>
      </c>
      <c r="Q23" s="30">
        <f t="shared" si="3"/>
        <v>26</v>
      </c>
      <c r="R23" s="22" t="str">
        <f t="shared" si="4"/>
        <v>F</v>
      </c>
    </row>
    <row r="24" spans="1:18" ht="15.6" x14ac:dyDescent="0.3">
      <c r="A24" s="25">
        <v>22</v>
      </c>
      <c r="B24" s="26" t="s">
        <v>138</v>
      </c>
      <c r="C24" s="27" t="s">
        <v>73</v>
      </c>
      <c r="D24" s="28">
        <v>16</v>
      </c>
      <c r="E24" s="28"/>
      <c r="F24" s="28">
        <v>19</v>
      </c>
      <c r="G24" s="28"/>
      <c r="H24" s="17">
        <f t="shared" si="0"/>
        <v>19</v>
      </c>
      <c r="I24" s="17" t="str">
        <f t="shared" si="1"/>
        <v/>
      </c>
      <c r="J24" s="29"/>
      <c r="K24" s="28"/>
      <c r="L24" s="28"/>
      <c r="M24" s="28"/>
      <c r="N24" s="28"/>
      <c r="O24" s="28">
        <v>13</v>
      </c>
      <c r="P24" s="17">
        <f t="shared" si="2"/>
        <v>13</v>
      </c>
      <c r="Q24" s="30">
        <f t="shared" si="3"/>
        <v>32</v>
      </c>
      <c r="R24" s="22" t="str">
        <f t="shared" si="4"/>
        <v>F</v>
      </c>
    </row>
    <row r="25" spans="1:18" ht="15.6" x14ac:dyDescent="0.3">
      <c r="A25" s="25">
        <v>23</v>
      </c>
      <c r="B25" s="26" t="s">
        <v>139</v>
      </c>
      <c r="C25" s="27" t="s">
        <v>74</v>
      </c>
      <c r="D25" s="28">
        <v>0</v>
      </c>
      <c r="E25" s="28"/>
      <c r="F25" s="28">
        <v>0</v>
      </c>
      <c r="G25" s="28"/>
      <c r="H25" s="17">
        <f t="shared" si="0"/>
        <v>0</v>
      </c>
      <c r="I25" s="17" t="str">
        <f t="shared" si="1"/>
        <v/>
      </c>
      <c r="J25" s="29"/>
      <c r="K25" s="28"/>
      <c r="L25" s="28">
        <v>0</v>
      </c>
      <c r="M25" s="28"/>
      <c r="N25" s="28"/>
      <c r="O25" s="28">
        <v>0</v>
      </c>
      <c r="P25" s="17">
        <f t="shared" si="2"/>
        <v>0</v>
      </c>
      <c r="Q25" s="30">
        <f t="shared" si="3"/>
        <v>0</v>
      </c>
      <c r="R25" s="22" t="str">
        <f>IF(AND(H25="",I25="",P25=""),"",IF(Q25&gt;89,"A",IF(Q25&gt;79,"B",IF(Q25&gt;69,"C",IF(Q25&gt;59,"D",IF(Q25&gt;44,"E","F"))))))</f>
        <v>F</v>
      </c>
    </row>
    <row r="26" spans="1:18" ht="15.6" x14ac:dyDescent="0.3">
      <c r="A26" s="25">
        <v>24</v>
      </c>
      <c r="B26" s="26" t="s">
        <v>140</v>
      </c>
      <c r="C26" s="27" t="s">
        <v>75</v>
      </c>
      <c r="D26" s="28"/>
      <c r="E26" s="28"/>
      <c r="F26" s="28"/>
      <c r="G26" s="28"/>
      <c r="H26" s="17" t="str">
        <f t="shared" si="0"/>
        <v/>
      </c>
      <c r="I26" s="17" t="str">
        <f t="shared" si="1"/>
        <v/>
      </c>
      <c r="J26" s="29"/>
      <c r="K26" s="28"/>
      <c r="L26" s="28"/>
      <c r="M26" s="28"/>
      <c r="N26" s="28"/>
      <c r="O26" s="28"/>
      <c r="P26" s="17" t="str">
        <f t="shared" si="2"/>
        <v/>
      </c>
      <c r="Q26" s="30" t="str">
        <f t="shared" si="3"/>
        <v/>
      </c>
      <c r="R26" s="22" t="str">
        <f t="shared" si="4"/>
        <v/>
      </c>
    </row>
    <row r="27" spans="1:18" ht="15.6" x14ac:dyDescent="0.3">
      <c r="A27" s="25">
        <v>25</v>
      </c>
      <c r="B27" s="26" t="s">
        <v>141</v>
      </c>
      <c r="C27" s="27" t="s">
        <v>76</v>
      </c>
      <c r="D27" s="28"/>
      <c r="E27" s="28"/>
      <c r="F27" s="28"/>
      <c r="G27" s="28"/>
      <c r="H27" s="17" t="str">
        <f t="shared" si="0"/>
        <v/>
      </c>
      <c r="I27" s="17" t="str">
        <f t="shared" si="1"/>
        <v/>
      </c>
      <c r="J27" s="29"/>
      <c r="K27" s="28"/>
      <c r="L27" s="28"/>
      <c r="M27" s="28"/>
      <c r="N27" s="28"/>
      <c r="O27" s="28"/>
      <c r="P27" s="17" t="str">
        <f t="shared" si="2"/>
        <v/>
      </c>
      <c r="Q27" s="30" t="str">
        <f t="shared" si="3"/>
        <v/>
      </c>
      <c r="R27" s="22" t="str">
        <f t="shared" si="4"/>
        <v/>
      </c>
    </row>
    <row r="28" spans="1:18" ht="15.6" x14ac:dyDescent="0.3">
      <c r="A28" s="25">
        <v>26</v>
      </c>
      <c r="B28" s="26" t="s">
        <v>142</v>
      </c>
      <c r="C28" s="27" t="s">
        <v>77</v>
      </c>
      <c r="D28" s="28">
        <v>12</v>
      </c>
      <c r="E28" s="28"/>
      <c r="F28" s="28">
        <v>2</v>
      </c>
      <c r="G28" s="28"/>
      <c r="H28" s="17">
        <f t="shared" si="0"/>
        <v>12</v>
      </c>
      <c r="I28" s="17" t="str">
        <f t="shared" si="1"/>
        <v/>
      </c>
      <c r="J28" s="29"/>
      <c r="K28" s="28"/>
      <c r="L28" s="28"/>
      <c r="M28" s="28"/>
      <c r="N28" s="28"/>
      <c r="O28" s="28"/>
      <c r="P28" s="17" t="str">
        <f t="shared" si="2"/>
        <v/>
      </c>
      <c r="Q28" s="30">
        <f t="shared" si="3"/>
        <v>12</v>
      </c>
      <c r="R28" s="22" t="str">
        <f t="shared" si="4"/>
        <v>F</v>
      </c>
    </row>
    <row r="29" spans="1:18" ht="15.6" x14ac:dyDescent="0.3">
      <c r="A29" s="25">
        <v>27</v>
      </c>
      <c r="B29" s="26" t="s">
        <v>143</v>
      </c>
      <c r="C29" s="27" t="s">
        <v>78</v>
      </c>
      <c r="D29" s="28"/>
      <c r="E29" s="28"/>
      <c r="F29" s="28"/>
      <c r="G29" s="28"/>
      <c r="H29" s="17" t="str">
        <f t="shared" si="0"/>
        <v/>
      </c>
      <c r="I29" s="17" t="str">
        <f t="shared" si="1"/>
        <v/>
      </c>
      <c r="J29" s="29"/>
      <c r="K29" s="28"/>
      <c r="L29" s="28"/>
      <c r="M29" s="28"/>
      <c r="N29" s="28"/>
      <c r="O29" s="28"/>
      <c r="P29" s="17" t="str">
        <f t="shared" si="2"/>
        <v/>
      </c>
      <c r="Q29" s="30" t="str">
        <f t="shared" si="3"/>
        <v/>
      </c>
      <c r="R29" s="22" t="str">
        <f t="shared" si="4"/>
        <v/>
      </c>
    </row>
    <row r="30" spans="1:18" ht="15.6" x14ac:dyDescent="0.3">
      <c r="A30" s="25">
        <v>28</v>
      </c>
      <c r="B30" s="26" t="s">
        <v>144</v>
      </c>
      <c r="C30" s="27" t="s">
        <v>79</v>
      </c>
      <c r="D30" s="28"/>
      <c r="E30" s="28"/>
      <c r="F30" s="28"/>
      <c r="G30" s="28"/>
      <c r="H30" s="17" t="str">
        <f t="shared" si="0"/>
        <v/>
      </c>
      <c r="I30" s="17" t="str">
        <f t="shared" si="1"/>
        <v/>
      </c>
      <c r="J30" s="29"/>
      <c r="K30" s="28"/>
      <c r="L30" s="28"/>
      <c r="M30" s="28"/>
      <c r="N30" s="28"/>
      <c r="O30" s="28"/>
      <c r="P30" s="17" t="str">
        <f t="shared" si="2"/>
        <v/>
      </c>
      <c r="Q30" s="30" t="str">
        <f t="shared" si="3"/>
        <v/>
      </c>
      <c r="R30" s="22" t="str">
        <f t="shared" si="4"/>
        <v/>
      </c>
    </row>
    <row r="31" spans="1:18" ht="15.6" x14ac:dyDescent="0.3">
      <c r="A31" s="25">
        <v>29</v>
      </c>
      <c r="B31" s="26" t="s">
        <v>145</v>
      </c>
      <c r="C31" s="27" t="s">
        <v>80</v>
      </c>
      <c r="D31" s="28">
        <v>0</v>
      </c>
      <c r="E31" s="28"/>
      <c r="F31" s="28"/>
      <c r="G31" s="28"/>
      <c r="H31" s="17">
        <f t="shared" si="0"/>
        <v>0</v>
      </c>
      <c r="I31" s="17" t="str">
        <f t="shared" si="1"/>
        <v/>
      </c>
      <c r="J31" s="29"/>
      <c r="K31" s="28"/>
      <c r="L31" s="28"/>
      <c r="M31" s="28"/>
      <c r="N31" s="28"/>
      <c r="O31" s="28"/>
      <c r="P31" s="17" t="str">
        <f t="shared" si="2"/>
        <v/>
      </c>
      <c r="Q31" s="30">
        <f t="shared" si="3"/>
        <v>0</v>
      </c>
      <c r="R31" s="22" t="str">
        <f t="shared" si="4"/>
        <v>F</v>
      </c>
    </row>
    <row r="32" spans="1:18" ht="15.6" x14ac:dyDescent="0.3">
      <c r="A32" s="25">
        <v>30</v>
      </c>
      <c r="B32" s="26" t="s">
        <v>146</v>
      </c>
      <c r="C32" s="27" t="s">
        <v>81</v>
      </c>
      <c r="D32" s="28"/>
      <c r="E32" s="28"/>
      <c r="F32" s="28"/>
      <c r="G32" s="28"/>
      <c r="H32" s="17" t="str">
        <f t="shared" si="0"/>
        <v/>
      </c>
      <c r="I32" s="17" t="str">
        <f t="shared" si="1"/>
        <v/>
      </c>
      <c r="J32" s="29"/>
      <c r="K32" s="28"/>
      <c r="L32" s="28"/>
      <c r="M32" s="28"/>
      <c r="N32" s="28"/>
      <c r="O32" s="28"/>
      <c r="P32" s="17" t="str">
        <f t="shared" si="2"/>
        <v/>
      </c>
      <c r="Q32" s="30" t="str">
        <f t="shared" si="3"/>
        <v/>
      </c>
      <c r="R32" s="22" t="str">
        <f t="shared" si="4"/>
        <v/>
      </c>
    </row>
    <row r="33" spans="1:18" ht="15.6" x14ac:dyDescent="0.3">
      <c r="A33" s="25">
        <v>31</v>
      </c>
      <c r="B33" s="26" t="s">
        <v>147</v>
      </c>
      <c r="C33" s="27" t="s">
        <v>82</v>
      </c>
      <c r="D33" s="28"/>
      <c r="E33" s="28"/>
      <c r="F33" s="28"/>
      <c r="G33" s="28"/>
      <c r="H33" s="17" t="str">
        <f t="shared" si="0"/>
        <v/>
      </c>
      <c r="I33" s="17" t="str">
        <f t="shared" si="1"/>
        <v/>
      </c>
      <c r="J33" s="29"/>
      <c r="K33" s="28"/>
      <c r="L33" s="28"/>
      <c r="M33" s="28"/>
      <c r="N33" s="28"/>
      <c r="O33" s="28"/>
      <c r="P33" s="17" t="str">
        <f t="shared" si="2"/>
        <v/>
      </c>
      <c r="Q33" s="30" t="str">
        <f t="shared" si="3"/>
        <v/>
      </c>
      <c r="R33" s="22" t="str">
        <f t="shared" si="4"/>
        <v/>
      </c>
    </row>
    <row r="34" spans="1:18" ht="15.6" x14ac:dyDescent="0.3">
      <c r="A34" s="25">
        <v>32</v>
      </c>
      <c r="B34" s="26" t="s">
        <v>148</v>
      </c>
      <c r="C34" s="27" t="s">
        <v>83</v>
      </c>
      <c r="D34" s="28"/>
      <c r="E34" s="28"/>
      <c r="F34" s="28"/>
      <c r="G34" s="28"/>
      <c r="H34" s="17" t="str">
        <f t="shared" si="0"/>
        <v/>
      </c>
      <c r="I34" s="17" t="str">
        <f t="shared" si="1"/>
        <v/>
      </c>
      <c r="J34" s="29"/>
      <c r="K34" s="28"/>
      <c r="L34" s="28"/>
      <c r="M34" s="28"/>
      <c r="N34" s="28"/>
      <c r="O34" s="28"/>
      <c r="P34" s="17" t="str">
        <f t="shared" si="2"/>
        <v/>
      </c>
      <c r="Q34" s="30" t="str">
        <f t="shared" si="3"/>
        <v/>
      </c>
      <c r="R34" s="22" t="str">
        <f t="shared" si="4"/>
        <v/>
      </c>
    </row>
    <row r="35" spans="1:18" ht="15.6" x14ac:dyDescent="0.3">
      <c r="A35" s="25">
        <v>33</v>
      </c>
      <c r="B35" s="26" t="s">
        <v>149</v>
      </c>
      <c r="C35" s="27" t="s">
        <v>84</v>
      </c>
      <c r="D35" s="28"/>
      <c r="E35" s="28"/>
      <c r="F35" s="28"/>
      <c r="G35" s="28"/>
      <c r="H35" s="17" t="str">
        <f t="shared" si="0"/>
        <v/>
      </c>
      <c r="I35" s="17" t="str">
        <f t="shared" si="1"/>
        <v/>
      </c>
      <c r="J35" s="29"/>
      <c r="K35" s="28"/>
      <c r="L35" s="28"/>
      <c r="M35" s="28"/>
      <c r="N35" s="28"/>
      <c r="O35" s="28"/>
      <c r="P35" s="17" t="str">
        <f t="shared" si="2"/>
        <v/>
      </c>
      <c r="Q35" s="30" t="str">
        <f t="shared" si="3"/>
        <v/>
      </c>
      <c r="R35" s="22" t="str">
        <f t="shared" si="4"/>
        <v/>
      </c>
    </row>
    <row r="36" spans="1:18" ht="15.6" x14ac:dyDescent="0.3">
      <c r="A36" s="25">
        <v>34</v>
      </c>
      <c r="B36" s="26" t="s">
        <v>150</v>
      </c>
      <c r="C36" s="27" t="s">
        <v>85</v>
      </c>
      <c r="D36" s="28">
        <v>0</v>
      </c>
      <c r="E36" s="28"/>
      <c r="F36" s="28">
        <v>23</v>
      </c>
      <c r="G36" s="28"/>
      <c r="H36" s="17">
        <f t="shared" si="0"/>
        <v>23</v>
      </c>
      <c r="I36" s="17" t="str">
        <f t="shared" si="1"/>
        <v/>
      </c>
      <c r="J36" s="29"/>
      <c r="K36" s="28"/>
      <c r="L36" s="28"/>
      <c r="M36" s="28"/>
      <c r="N36" s="28"/>
      <c r="O36" s="28">
        <v>22</v>
      </c>
      <c r="P36" s="17">
        <f t="shared" si="2"/>
        <v>22</v>
      </c>
      <c r="Q36" s="30">
        <f t="shared" si="3"/>
        <v>45</v>
      </c>
      <c r="R36" s="22" t="str">
        <f t="shared" si="4"/>
        <v>E</v>
      </c>
    </row>
    <row r="37" spans="1:18" ht="15.6" x14ac:dyDescent="0.3">
      <c r="A37" s="25">
        <v>35</v>
      </c>
      <c r="B37" s="26" t="s">
        <v>151</v>
      </c>
      <c r="C37" s="27" t="s">
        <v>86</v>
      </c>
      <c r="D37" s="28">
        <v>0</v>
      </c>
      <c r="E37" s="28"/>
      <c r="F37" s="28"/>
      <c r="G37" s="28"/>
      <c r="H37" s="17">
        <f t="shared" si="0"/>
        <v>0</v>
      </c>
      <c r="I37" s="17" t="str">
        <f t="shared" si="1"/>
        <v/>
      </c>
      <c r="J37" s="29"/>
      <c r="K37" s="28"/>
      <c r="L37" s="28"/>
      <c r="M37" s="28"/>
      <c r="N37" s="28"/>
      <c r="O37" s="28"/>
      <c r="P37" s="17" t="str">
        <f t="shared" si="2"/>
        <v/>
      </c>
      <c r="Q37" s="30">
        <f t="shared" si="3"/>
        <v>0</v>
      </c>
      <c r="R37" s="22" t="str">
        <f t="shared" si="4"/>
        <v>F</v>
      </c>
    </row>
    <row r="38" spans="1:18" ht="15.6" x14ac:dyDescent="0.3">
      <c r="A38" s="25">
        <v>36</v>
      </c>
      <c r="B38" s="26" t="s">
        <v>152</v>
      </c>
      <c r="C38" s="27" t="s">
        <v>87</v>
      </c>
      <c r="D38" s="28"/>
      <c r="E38" s="28"/>
      <c r="F38" s="28">
        <v>2</v>
      </c>
      <c r="G38" s="28"/>
      <c r="H38" s="17">
        <f t="shared" si="0"/>
        <v>2</v>
      </c>
      <c r="I38" s="17" t="str">
        <f t="shared" si="1"/>
        <v/>
      </c>
      <c r="J38" s="29"/>
      <c r="K38" s="28"/>
      <c r="L38" s="28"/>
      <c r="M38" s="28"/>
      <c r="N38" s="28"/>
      <c r="O38" s="28">
        <v>4</v>
      </c>
      <c r="P38" s="17">
        <f t="shared" si="2"/>
        <v>4</v>
      </c>
      <c r="Q38" s="30">
        <f t="shared" si="3"/>
        <v>6</v>
      </c>
      <c r="R38" s="22" t="str">
        <f t="shared" si="4"/>
        <v>F</v>
      </c>
    </row>
    <row r="39" spans="1:18" ht="15.6" x14ac:dyDescent="0.3">
      <c r="A39" s="25">
        <v>37</v>
      </c>
      <c r="B39" s="26" t="s">
        <v>153</v>
      </c>
      <c r="C39" s="27" t="s">
        <v>88</v>
      </c>
      <c r="D39" s="28"/>
      <c r="E39" s="28"/>
      <c r="F39" s="28"/>
      <c r="G39" s="28"/>
      <c r="H39" s="17" t="str">
        <f t="shared" si="0"/>
        <v/>
      </c>
      <c r="I39" s="17" t="str">
        <f t="shared" si="1"/>
        <v/>
      </c>
      <c r="J39" s="29"/>
      <c r="K39" s="28"/>
      <c r="L39" s="28"/>
      <c r="M39" s="28"/>
      <c r="N39" s="28"/>
      <c r="O39" s="28"/>
      <c r="P39" s="17" t="str">
        <f t="shared" si="2"/>
        <v/>
      </c>
      <c r="Q39" s="30" t="str">
        <f t="shared" si="3"/>
        <v/>
      </c>
      <c r="R39" s="22" t="str">
        <f t="shared" si="4"/>
        <v/>
      </c>
    </row>
    <row r="40" spans="1:18" ht="15.6" x14ac:dyDescent="0.3">
      <c r="A40" s="25">
        <v>38</v>
      </c>
      <c r="B40" s="26" t="s">
        <v>154</v>
      </c>
      <c r="C40" s="27" t="s">
        <v>89</v>
      </c>
      <c r="D40" s="28">
        <v>0</v>
      </c>
      <c r="E40" s="28"/>
      <c r="F40" s="28">
        <v>26</v>
      </c>
      <c r="G40" s="28"/>
      <c r="H40" s="17">
        <f t="shared" si="0"/>
        <v>26</v>
      </c>
      <c r="I40" s="17" t="str">
        <f t="shared" si="1"/>
        <v/>
      </c>
      <c r="J40" s="29"/>
      <c r="K40" s="28"/>
      <c r="L40" s="28"/>
      <c r="M40" s="28"/>
      <c r="N40" s="28"/>
      <c r="O40" s="28">
        <v>8</v>
      </c>
      <c r="P40" s="17">
        <f t="shared" si="2"/>
        <v>8</v>
      </c>
      <c r="Q40" s="30">
        <f t="shared" si="3"/>
        <v>34</v>
      </c>
      <c r="R40" s="22" t="str">
        <f t="shared" si="4"/>
        <v>F</v>
      </c>
    </row>
    <row r="41" spans="1:18" ht="15.6" x14ac:dyDescent="0.3">
      <c r="A41" s="25">
        <v>39</v>
      </c>
      <c r="B41" s="26" t="s">
        <v>155</v>
      </c>
      <c r="C41" s="27" t="s">
        <v>90</v>
      </c>
      <c r="D41" s="28">
        <v>31</v>
      </c>
      <c r="E41" s="28"/>
      <c r="F41" s="28"/>
      <c r="G41" s="28"/>
      <c r="H41" s="17">
        <f t="shared" si="0"/>
        <v>31</v>
      </c>
      <c r="I41" s="17" t="str">
        <f t="shared" si="1"/>
        <v/>
      </c>
      <c r="J41" s="29"/>
      <c r="K41" s="28"/>
      <c r="L41" s="28"/>
      <c r="M41" s="28"/>
      <c r="N41" s="28"/>
      <c r="O41" s="28">
        <v>20</v>
      </c>
      <c r="P41" s="17">
        <f t="shared" si="2"/>
        <v>20</v>
      </c>
      <c r="Q41" s="30">
        <f t="shared" si="3"/>
        <v>51</v>
      </c>
      <c r="R41" s="22" t="str">
        <f t="shared" si="4"/>
        <v>E</v>
      </c>
    </row>
    <row r="42" spans="1:18" ht="15.6" x14ac:dyDescent="0.3">
      <c r="A42" s="25">
        <v>40</v>
      </c>
      <c r="B42" s="26" t="s">
        <v>156</v>
      </c>
      <c r="C42" s="27" t="s">
        <v>91</v>
      </c>
      <c r="D42" s="28">
        <v>0</v>
      </c>
      <c r="E42" s="28"/>
      <c r="F42" s="28">
        <v>17</v>
      </c>
      <c r="G42" s="28"/>
      <c r="H42" s="17">
        <f t="shared" si="0"/>
        <v>17</v>
      </c>
      <c r="I42" s="17" t="str">
        <f t="shared" si="1"/>
        <v/>
      </c>
      <c r="J42" s="29"/>
      <c r="K42" s="28"/>
      <c r="L42" s="28">
        <v>0</v>
      </c>
      <c r="M42" s="28"/>
      <c r="N42" s="28"/>
      <c r="O42" s="28">
        <v>10</v>
      </c>
      <c r="P42" s="17">
        <f t="shared" si="2"/>
        <v>10</v>
      </c>
      <c r="Q42" s="30">
        <f t="shared" si="3"/>
        <v>27</v>
      </c>
      <c r="R42" s="22" t="str">
        <f t="shared" si="4"/>
        <v>F</v>
      </c>
    </row>
    <row r="43" spans="1:18" ht="15.6" x14ac:dyDescent="0.3">
      <c r="A43" s="25">
        <v>41</v>
      </c>
      <c r="B43" s="26" t="s">
        <v>157</v>
      </c>
      <c r="C43" s="27" t="s">
        <v>92</v>
      </c>
      <c r="D43" s="28"/>
      <c r="E43" s="28"/>
      <c r="F43" s="28"/>
      <c r="G43" s="28"/>
      <c r="H43" s="17" t="str">
        <f t="shared" si="0"/>
        <v/>
      </c>
      <c r="I43" s="17" t="str">
        <f t="shared" si="1"/>
        <v/>
      </c>
      <c r="J43" s="29"/>
      <c r="K43" s="28"/>
      <c r="L43" s="28"/>
      <c r="M43" s="28"/>
      <c r="N43" s="28"/>
      <c r="O43" s="28"/>
      <c r="P43" s="17" t="str">
        <f t="shared" si="2"/>
        <v/>
      </c>
      <c r="Q43" s="30" t="str">
        <f t="shared" si="3"/>
        <v/>
      </c>
      <c r="R43" s="22" t="str">
        <f>IF(AND(H43="",I43="",P43=""),"",IF(Q43&gt;89,"A",IF(Q43&gt;79,"B",IF(Q43&gt;69,"C",IF(Q43&gt;59,"D",IF(Q43&gt;44,"E","F"))))))</f>
        <v/>
      </c>
    </row>
    <row r="44" spans="1:18" ht="15.6" x14ac:dyDescent="0.3">
      <c r="A44" s="25">
        <v>42</v>
      </c>
      <c r="B44" s="26" t="s">
        <v>158</v>
      </c>
      <c r="C44" s="27" t="s">
        <v>93</v>
      </c>
      <c r="D44" s="28"/>
      <c r="E44" s="28"/>
      <c r="F44" s="28"/>
      <c r="G44" s="28"/>
      <c r="H44" s="17" t="str">
        <f t="shared" si="0"/>
        <v/>
      </c>
      <c r="I44" s="17" t="str">
        <f t="shared" si="1"/>
        <v/>
      </c>
      <c r="J44" s="29"/>
      <c r="K44" s="28"/>
      <c r="L44" s="28"/>
      <c r="M44" s="28"/>
      <c r="N44" s="28"/>
      <c r="O44" s="28"/>
      <c r="P44" s="17" t="str">
        <f t="shared" si="2"/>
        <v/>
      </c>
      <c r="Q44" s="30" t="str">
        <f t="shared" si="3"/>
        <v/>
      </c>
      <c r="R44" s="22" t="str">
        <f t="shared" si="4"/>
        <v/>
      </c>
    </row>
    <row r="45" spans="1:18" ht="15.6" x14ac:dyDescent="0.3">
      <c r="A45" s="25">
        <v>43</v>
      </c>
      <c r="B45" s="26" t="s">
        <v>159</v>
      </c>
      <c r="C45" s="27" t="s">
        <v>94</v>
      </c>
      <c r="D45" s="28"/>
      <c r="E45" s="28"/>
      <c r="F45" s="28"/>
      <c r="G45" s="28"/>
      <c r="H45" s="17" t="str">
        <f t="shared" si="0"/>
        <v/>
      </c>
      <c r="I45" s="17" t="str">
        <f t="shared" si="1"/>
        <v/>
      </c>
      <c r="J45" s="29"/>
      <c r="K45" s="28"/>
      <c r="L45" s="28"/>
      <c r="M45" s="28"/>
      <c r="N45" s="28"/>
      <c r="O45" s="28"/>
      <c r="P45" s="17" t="str">
        <f t="shared" si="2"/>
        <v/>
      </c>
      <c r="Q45" s="30" t="str">
        <f t="shared" si="3"/>
        <v/>
      </c>
      <c r="R45" s="22" t="str">
        <f t="shared" si="4"/>
        <v/>
      </c>
    </row>
    <row r="46" spans="1:18" ht="15.6" x14ac:dyDescent="0.3">
      <c r="A46" s="25">
        <v>44</v>
      </c>
      <c r="B46" s="26" t="s">
        <v>160</v>
      </c>
      <c r="C46" s="27" t="s">
        <v>95</v>
      </c>
      <c r="D46" s="28"/>
      <c r="E46" s="28"/>
      <c r="F46" s="28"/>
      <c r="G46" s="28"/>
      <c r="H46" s="17" t="str">
        <f t="shared" si="0"/>
        <v/>
      </c>
      <c r="I46" s="17" t="str">
        <f t="shared" si="1"/>
        <v/>
      </c>
      <c r="J46" s="29"/>
      <c r="K46" s="28"/>
      <c r="L46" s="28"/>
      <c r="M46" s="28"/>
      <c r="N46" s="28"/>
      <c r="O46" s="28"/>
      <c r="P46" s="17" t="str">
        <f t="shared" si="2"/>
        <v/>
      </c>
      <c r="Q46" s="30" t="str">
        <f t="shared" si="3"/>
        <v/>
      </c>
      <c r="R46" s="22" t="str">
        <f t="shared" si="4"/>
        <v/>
      </c>
    </row>
    <row r="47" spans="1:18" ht="15.6" x14ac:dyDescent="0.3">
      <c r="A47" s="25">
        <v>45</v>
      </c>
      <c r="B47" s="26" t="s">
        <v>161</v>
      </c>
      <c r="C47" s="27" t="s">
        <v>96</v>
      </c>
      <c r="D47" s="28"/>
      <c r="E47" s="28"/>
      <c r="F47" s="28"/>
      <c r="G47" s="28"/>
      <c r="H47" s="17" t="str">
        <f t="shared" si="0"/>
        <v/>
      </c>
      <c r="I47" s="17" t="str">
        <f t="shared" si="1"/>
        <v/>
      </c>
      <c r="J47" s="29"/>
      <c r="K47" s="28"/>
      <c r="L47" s="28"/>
      <c r="M47" s="28"/>
      <c r="N47" s="28"/>
      <c r="O47" s="28"/>
      <c r="P47" s="17" t="str">
        <f t="shared" si="2"/>
        <v/>
      </c>
      <c r="Q47" s="30" t="str">
        <f t="shared" si="3"/>
        <v/>
      </c>
      <c r="R47" s="22" t="str">
        <f t="shared" si="4"/>
        <v/>
      </c>
    </row>
    <row r="48" spans="1:18" ht="15.6" x14ac:dyDescent="0.3">
      <c r="A48" s="25">
        <v>46</v>
      </c>
      <c r="B48" s="26" t="s">
        <v>162</v>
      </c>
      <c r="C48" s="27" t="s">
        <v>97</v>
      </c>
      <c r="D48" s="28"/>
      <c r="E48" s="28"/>
      <c r="F48" s="28"/>
      <c r="G48" s="28"/>
      <c r="H48" s="17" t="str">
        <f t="shared" si="0"/>
        <v/>
      </c>
      <c r="I48" s="17" t="str">
        <f t="shared" si="1"/>
        <v/>
      </c>
      <c r="J48" s="29"/>
      <c r="K48" s="28"/>
      <c r="L48" s="28"/>
      <c r="M48" s="28"/>
      <c r="N48" s="28"/>
      <c r="O48" s="28"/>
      <c r="P48" s="17" t="str">
        <f t="shared" si="2"/>
        <v/>
      </c>
      <c r="Q48" s="30" t="str">
        <f t="shared" si="3"/>
        <v/>
      </c>
      <c r="R48" s="22" t="str">
        <f t="shared" si="4"/>
        <v/>
      </c>
    </row>
    <row r="49" spans="1:18" ht="15.6" x14ac:dyDescent="0.3">
      <c r="A49" s="25">
        <v>47</v>
      </c>
      <c r="B49" s="26" t="s">
        <v>163</v>
      </c>
      <c r="C49" s="27" t="s">
        <v>98</v>
      </c>
      <c r="D49" s="28">
        <v>0</v>
      </c>
      <c r="E49" s="28"/>
      <c r="F49" s="28">
        <v>23</v>
      </c>
      <c r="G49" s="28"/>
      <c r="H49" s="17">
        <f t="shared" si="0"/>
        <v>23</v>
      </c>
      <c r="I49" s="17" t="str">
        <f t="shared" si="1"/>
        <v/>
      </c>
      <c r="J49" s="29"/>
      <c r="K49" s="28"/>
      <c r="L49" s="28">
        <v>0</v>
      </c>
      <c r="M49" s="28"/>
      <c r="N49" s="28"/>
      <c r="O49" s="28">
        <v>0</v>
      </c>
      <c r="P49" s="17">
        <f t="shared" si="2"/>
        <v>0</v>
      </c>
      <c r="Q49" s="30">
        <f t="shared" si="3"/>
        <v>23</v>
      </c>
      <c r="R49" s="22" t="str">
        <f t="shared" si="4"/>
        <v>F</v>
      </c>
    </row>
    <row r="50" spans="1:18" ht="15.6" x14ac:dyDescent="0.3">
      <c r="A50" s="25">
        <v>48</v>
      </c>
      <c r="B50" s="26" t="s">
        <v>164</v>
      </c>
      <c r="C50" s="27" t="s">
        <v>99</v>
      </c>
      <c r="D50" s="28">
        <v>15</v>
      </c>
      <c r="E50" s="28"/>
      <c r="F50" s="28">
        <v>5</v>
      </c>
      <c r="G50" s="28"/>
      <c r="H50" s="17">
        <f t="shared" si="0"/>
        <v>15</v>
      </c>
      <c r="I50" s="17" t="str">
        <f t="shared" si="1"/>
        <v/>
      </c>
      <c r="J50" s="29"/>
      <c r="K50" s="28"/>
      <c r="L50" s="28"/>
      <c r="M50" s="28"/>
      <c r="N50" s="28"/>
      <c r="O50" s="28">
        <v>0</v>
      </c>
      <c r="P50" s="17">
        <f t="shared" si="2"/>
        <v>0</v>
      </c>
      <c r="Q50" s="30">
        <f t="shared" si="3"/>
        <v>15</v>
      </c>
      <c r="R50" s="22" t="str">
        <f t="shared" si="4"/>
        <v>F</v>
      </c>
    </row>
    <row r="51" spans="1:18" ht="15.6" x14ac:dyDescent="0.3">
      <c r="A51" s="25">
        <v>49</v>
      </c>
      <c r="B51" s="26" t="s">
        <v>165</v>
      </c>
      <c r="C51" s="27" t="s">
        <v>100</v>
      </c>
      <c r="D51" s="28">
        <v>10</v>
      </c>
      <c r="E51" s="28"/>
      <c r="F51" s="28">
        <v>13</v>
      </c>
      <c r="G51" s="28"/>
      <c r="H51" s="17">
        <f t="shared" si="0"/>
        <v>13</v>
      </c>
      <c r="I51" s="17" t="str">
        <f t="shared" si="1"/>
        <v/>
      </c>
      <c r="J51" s="29"/>
      <c r="K51" s="28"/>
      <c r="L51" s="28">
        <v>0</v>
      </c>
      <c r="M51" s="28"/>
      <c r="N51" s="28"/>
      <c r="O51" s="28">
        <v>0</v>
      </c>
      <c r="P51" s="17">
        <f t="shared" si="2"/>
        <v>0</v>
      </c>
      <c r="Q51" s="30">
        <f t="shared" si="3"/>
        <v>13</v>
      </c>
      <c r="R51" s="22" t="str">
        <f t="shared" si="4"/>
        <v>F</v>
      </c>
    </row>
    <row r="52" spans="1:18" ht="15.6" x14ac:dyDescent="0.3">
      <c r="A52" s="25">
        <v>50</v>
      </c>
      <c r="B52" s="26" t="s">
        <v>166</v>
      </c>
      <c r="C52" s="27" t="s">
        <v>101</v>
      </c>
      <c r="D52" s="28"/>
      <c r="E52" s="28"/>
      <c r="F52" s="28"/>
      <c r="G52" s="28"/>
      <c r="H52" s="17" t="str">
        <f t="shared" si="0"/>
        <v/>
      </c>
      <c r="I52" s="17" t="str">
        <f t="shared" si="1"/>
        <v/>
      </c>
      <c r="J52" s="29"/>
      <c r="K52" s="28"/>
      <c r="L52" s="28">
        <v>0</v>
      </c>
      <c r="M52" s="28"/>
      <c r="N52" s="28"/>
      <c r="O52" s="28"/>
      <c r="P52" s="17">
        <f t="shared" si="2"/>
        <v>0</v>
      </c>
      <c r="Q52" s="30">
        <f t="shared" si="3"/>
        <v>0</v>
      </c>
      <c r="R52" s="22" t="str">
        <f t="shared" si="4"/>
        <v>F</v>
      </c>
    </row>
    <row r="53" spans="1:18" ht="15.6" x14ac:dyDescent="0.3">
      <c r="A53" s="25">
        <v>51</v>
      </c>
      <c r="B53" s="26" t="s">
        <v>167</v>
      </c>
      <c r="C53" s="27" t="s">
        <v>102</v>
      </c>
      <c r="D53" s="31"/>
      <c r="E53" s="31"/>
      <c r="F53" s="31"/>
      <c r="G53" s="31"/>
      <c r="H53" s="17" t="str">
        <f t="shared" si="0"/>
        <v/>
      </c>
      <c r="I53" s="31"/>
      <c r="J53" s="31"/>
      <c r="K53" s="31"/>
      <c r="L53" s="28"/>
      <c r="M53" s="31"/>
      <c r="N53" s="31"/>
      <c r="O53" s="31"/>
      <c r="P53" s="17" t="str">
        <f t="shared" si="2"/>
        <v/>
      </c>
      <c r="Q53" s="30" t="str">
        <f t="shared" si="3"/>
        <v/>
      </c>
      <c r="R53" s="22" t="str">
        <f t="shared" si="4"/>
        <v/>
      </c>
    </row>
    <row r="54" spans="1:18" ht="15.6" x14ac:dyDescent="0.3">
      <c r="A54" s="25">
        <v>52</v>
      </c>
      <c r="B54" s="26" t="s">
        <v>168</v>
      </c>
      <c r="C54" s="27" t="s">
        <v>103</v>
      </c>
      <c r="D54" s="31">
        <v>20</v>
      </c>
      <c r="E54" s="31"/>
      <c r="F54" s="31">
        <v>6</v>
      </c>
      <c r="G54" s="31"/>
      <c r="H54" s="17">
        <f t="shared" si="0"/>
        <v>20</v>
      </c>
      <c r="I54" s="31"/>
      <c r="J54" s="31"/>
      <c r="K54" s="31"/>
      <c r="L54" s="28">
        <v>2</v>
      </c>
      <c r="M54" s="31"/>
      <c r="N54" s="31"/>
      <c r="O54" s="31">
        <v>25</v>
      </c>
      <c r="P54" s="17">
        <f t="shared" si="2"/>
        <v>25</v>
      </c>
      <c r="Q54" s="30">
        <f t="shared" si="3"/>
        <v>45</v>
      </c>
      <c r="R54" s="22" t="str">
        <f t="shared" si="4"/>
        <v>E</v>
      </c>
    </row>
    <row r="55" spans="1:18" ht="15.6" x14ac:dyDescent="0.3">
      <c r="A55" s="25">
        <v>53</v>
      </c>
      <c r="B55" s="26" t="s">
        <v>169</v>
      </c>
      <c r="C55" s="27" t="s">
        <v>104</v>
      </c>
      <c r="D55" s="31">
        <v>10</v>
      </c>
      <c r="E55" s="31"/>
      <c r="F55" s="31">
        <v>27</v>
      </c>
      <c r="G55" s="31"/>
      <c r="H55" s="17">
        <f t="shared" si="0"/>
        <v>27</v>
      </c>
      <c r="I55" s="31"/>
      <c r="J55" s="31"/>
      <c r="K55" s="31"/>
      <c r="L55" s="28">
        <v>2</v>
      </c>
      <c r="M55" s="31"/>
      <c r="N55" s="31"/>
      <c r="O55" s="31">
        <v>23</v>
      </c>
      <c r="P55" s="17">
        <f t="shared" si="2"/>
        <v>23</v>
      </c>
      <c r="Q55" s="30">
        <f t="shared" si="3"/>
        <v>50</v>
      </c>
      <c r="R55" s="22" t="str">
        <f t="shared" si="4"/>
        <v>E</v>
      </c>
    </row>
    <row r="56" spans="1:18" ht="15.6" x14ac:dyDescent="0.3">
      <c r="A56" s="25">
        <v>54</v>
      </c>
      <c r="B56" s="26" t="s">
        <v>170</v>
      </c>
      <c r="C56" s="27" t="s">
        <v>105</v>
      </c>
      <c r="D56" s="31"/>
      <c r="E56" s="31"/>
      <c r="F56" s="31"/>
      <c r="G56" s="31"/>
      <c r="H56" s="17" t="str">
        <f t="shared" si="0"/>
        <v/>
      </c>
      <c r="I56" s="31"/>
      <c r="J56" s="31"/>
      <c r="K56" s="31"/>
      <c r="L56" s="28"/>
      <c r="M56" s="31"/>
      <c r="N56" s="31"/>
      <c r="O56" s="31"/>
      <c r="P56" s="17" t="str">
        <f t="shared" si="2"/>
        <v/>
      </c>
      <c r="Q56" s="30" t="str">
        <f t="shared" si="3"/>
        <v/>
      </c>
      <c r="R56" s="22" t="str">
        <f t="shared" si="4"/>
        <v/>
      </c>
    </row>
    <row r="57" spans="1:18" ht="15.6" x14ac:dyDescent="0.3">
      <c r="A57" s="25">
        <v>55</v>
      </c>
      <c r="B57" s="26" t="s">
        <v>171</v>
      </c>
      <c r="C57" s="27" t="s">
        <v>106</v>
      </c>
      <c r="D57" s="31"/>
      <c r="E57" s="31"/>
      <c r="F57" s="31"/>
      <c r="G57" s="31"/>
      <c r="H57" s="17" t="str">
        <f t="shared" si="0"/>
        <v/>
      </c>
      <c r="I57" s="31"/>
      <c r="J57" s="31"/>
      <c r="K57" s="31"/>
      <c r="L57" s="28"/>
      <c r="M57" s="31"/>
      <c r="N57" s="31"/>
      <c r="O57" s="31"/>
      <c r="P57" s="17" t="str">
        <f t="shared" si="2"/>
        <v/>
      </c>
      <c r="Q57" s="30" t="str">
        <f t="shared" si="3"/>
        <v/>
      </c>
      <c r="R57" s="22" t="str">
        <f t="shared" si="4"/>
        <v/>
      </c>
    </row>
    <row r="58" spans="1:18" ht="15.6" x14ac:dyDescent="0.3">
      <c r="A58" s="25">
        <v>56</v>
      </c>
      <c r="B58" s="26" t="s">
        <v>172</v>
      </c>
      <c r="C58" s="27" t="s">
        <v>107</v>
      </c>
      <c r="D58" s="31"/>
      <c r="E58" s="31"/>
      <c r="F58" s="31">
        <v>6</v>
      </c>
      <c r="G58" s="31"/>
      <c r="H58" s="17">
        <f t="shared" si="0"/>
        <v>6</v>
      </c>
      <c r="I58" s="31"/>
      <c r="J58" s="31"/>
      <c r="K58" s="31"/>
      <c r="L58" s="28"/>
      <c r="M58" s="31"/>
      <c r="N58" s="31"/>
      <c r="O58" s="31">
        <v>11</v>
      </c>
      <c r="P58" s="17">
        <f t="shared" si="2"/>
        <v>11</v>
      </c>
      <c r="Q58" s="30">
        <f t="shared" si="3"/>
        <v>17</v>
      </c>
      <c r="R58" s="22" t="str">
        <f t="shared" si="4"/>
        <v>F</v>
      </c>
    </row>
    <row r="59" spans="1:18" ht="15.6" x14ac:dyDescent="0.3">
      <c r="A59" s="25">
        <v>57</v>
      </c>
      <c r="B59" s="26" t="s">
        <v>173</v>
      </c>
      <c r="C59" s="27" t="s">
        <v>108</v>
      </c>
      <c r="D59" s="31"/>
      <c r="E59" s="31"/>
      <c r="F59" s="31"/>
      <c r="G59" s="31"/>
      <c r="H59" s="17" t="str">
        <f t="shared" si="0"/>
        <v/>
      </c>
      <c r="I59" s="31"/>
      <c r="J59" s="31"/>
      <c r="K59" s="31"/>
      <c r="L59" s="28"/>
      <c r="M59" s="31"/>
      <c r="N59" s="31"/>
      <c r="O59" s="31">
        <v>24</v>
      </c>
      <c r="P59" s="17">
        <f t="shared" si="2"/>
        <v>24</v>
      </c>
      <c r="Q59" s="30">
        <f t="shared" si="3"/>
        <v>24</v>
      </c>
      <c r="R59" s="22" t="str">
        <f t="shared" si="4"/>
        <v>F</v>
      </c>
    </row>
    <row r="60" spans="1:18" ht="15.6" x14ac:dyDescent="0.3">
      <c r="A60" s="25">
        <v>58</v>
      </c>
      <c r="B60" s="26" t="s">
        <v>174</v>
      </c>
      <c r="C60" s="27" t="s">
        <v>109</v>
      </c>
      <c r="D60" s="31"/>
      <c r="E60" s="31"/>
      <c r="F60" s="31">
        <v>4</v>
      </c>
      <c r="G60" s="31"/>
      <c r="H60" s="17">
        <f t="shared" si="0"/>
        <v>4</v>
      </c>
      <c r="I60" s="31"/>
      <c r="J60" s="31"/>
      <c r="K60" s="31"/>
      <c r="L60" s="28"/>
      <c r="M60" s="31"/>
      <c r="N60" s="31"/>
      <c r="O60" s="31">
        <v>10</v>
      </c>
      <c r="P60" s="17">
        <f t="shared" si="2"/>
        <v>10</v>
      </c>
      <c r="Q60" s="30">
        <f t="shared" si="3"/>
        <v>14</v>
      </c>
      <c r="R60" s="22" t="str">
        <f t="shared" si="4"/>
        <v>F</v>
      </c>
    </row>
    <row r="61" spans="1:18" ht="15.6" x14ac:dyDescent="0.3">
      <c r="A61" s="25">
        <v>59</v>
      </c>
      <c r="B61" s="26" t="s">
        <v>175</v>
      </c>
      <c r="C61" s="27" t="s">
        <v>110</v>
      </c>
      <c r="D61" s="31"/>
      <c r="E61" s="31"/>
      <c r="F61" s="31"/>
      <c r="G61" s="31"/>
      <c r="H61" s="17" t="str">
        <f t="shared" si="0"/>
        <v/>
      </c>
      <c r="I61" s="31"/>
      <c r="J61" s="31"/>
      <c r="K61" s="31"/>
      <c r="L61" s="28"/>
      <c r="M61" s="31"/>
      <c r="N61" s="31"/>
      <c r="O61" s="31"/>
      <c r="P61" s="17" t="str">
        <f t="shared" si="2"/>
        <v/>
      </c>
      <c r="Q61" s="30" t="str">
        <f t="shared" si="3"/>
        <v/>
      </c>
      <c r="R61" s="22" t="str">
        <f t="shared" si="4"/>
        <v/>
      </c>
    </row>
    <row r="62" spans="1:18" ht="15.6" x14ac:dyDescent="0.3">
      <c r="A62" s="25">
        <v>60</v>
      </c>
      <c r="B62" s="26" t="s">
        <v>176</v>
      </c>
      <c r="C62" s="27" t="s">
        <v>111</v>
      </c>
      <c r="D62" s="31"/>
      <c r="E62" s="31"/>
      <c r="F62" s="31"/>
      <c r="G62" s="31"/>
      <c r="H62" s="17" t="str">
        <f t="shared" si="0"/>
        <v/>
      </c>
      <c r="I62" s="31"/>
      <c r="J62" s="31"/>
      <c r="K62" s="31"/>
      <c r="L62" s="28"/>
      <c r="M62" s="31"/>
      <c r="N62" s="31"/>
      <c r="O62" s="31"/>
      <c r="P62" s="17" t="str">
        <f t="shared" si="2"/>
        <v/>
      </c>
      <c r="Q62" s="30" t="str">
        <f t="shared" si="3"/>
        <v/>
      </c>
      <c r="R62" s="22" t="str">
        <f t="shared" si="4"/>
        <v/>
      </c>
    </row>
    <row r="63" spans="1:18" ht="15.6" x14ac:dyDescent="0.3">
      <c r="A63" s="25">
        <v>61</v>
      </c>
      <c r="B63" s="26" t="s">
        <v>177</v>
      </c>
      <c r="C63" s="27" t="s">
        <v>112</v>
      </c>
      <c r="D63" s="31"/>
      <c r="E63" s="31"/>
      <c r="F63" s="31"/>
      <c r="G63" s="31"/>
      <c r="H63" s="17" t="str">
        <f t="shared" si="0"/>
        <v/>
      </c>
      <c r="I63" s="31"/>
      <c r="J63" s="31"/>
      <c r="K63" s="31"/>
      <c r="L63" s="28"/>
      <c r="M63" s="31"/>
      <c r="N63" s="31"/>
      <c r="O63" s="31"/>
      <c r="P63" s="17" t="str">
        <f t="shared" si="2"/>
        <v/>
      </c>
      <c r="Q63" s="30" t="str">
        <f t="shared" si="3"/>
        <v/>
      </c>
      <c r="R63" s="22" t="str">
        <f t="shared" si="4"/>
        <v/>
      </c>
    </row>
    <row r="64" spans="1:18" ht="15.6" x14ac:dyDescent="0.3">
      <c r="A64" s="25">
        <v>62</v>
      </c>
      <c r="B64" s="26" t="s">
        <v>178</v>
      </c>
      <c r="C64" s="27" t="s">
        <v>113</v>
      </c>
      <c r="D64" s="31"/>
      <c r="E64" s="31"/>
      <c r="F64" s="31"/>
      <c r="G64" s="31"/>
      <c r="H64" s="17" t="str">
        <f t="shared" si="0"/>
        <v/>
      </c>
      <c r="I64" s="31"/>
      <c r="J64" s="31"/>
      <c r="K64" s="31"/>
      <c r="L64" s="28"/>
      <c r="M64" s="31"/>
      <c r="N64" s="31"/>
      <c r="O64" s="31"/>
      <c r="P64" s="17" t="str">
        <f t="shared" si="2"/>
        <v/>
      </c>
      <c r="Q64" s="30" t="str">
        <f t="shared" si="3"/>
        <v/>
      </c>
      <c r="R64" s="22" t="str">
        <f t="shared" si="4"/>
        <v/>
      </c>
    </row>
    <row r="65" spans="1:18" ht="15.6" x14ac:dyDescent="0.3">
      <c r="A65" s="25">
        <v>63</v>
      </c>
      <c r="B65" s="26" t="s">
        <v>179</v>
      </c>
      <c r="C65" s="27" t="s">
        <v>114</v>
      </c>
      <c r="D65" s="31">
        <v>5</v>
      </c>
      <c r="E65" s="31"/>
      <c r="F65" s="31">
        <v>3</v>
      </c>
      <c r="G65" s="31"/>
      <c r="H65" s="17">
        <f t="shared" si="0"/>
        <v>5</v>
      </c>
      <c r="I65" s="31"/>
      <c r="J65" s="31"/>
      <c r="K65" s="31"/>
      <c r="L65" s="28">
        <v>0</v>
      </c>
      <c r="M65" s="31"/>
      <c r="N65" s="31"/>
      <c r="O65" s="31">
        <v>4</v>
      </c>
      <c r="P65" s="17">
        <f t="shared" si="2"/>
        <v>4</v>
      </c>
      <c r="Q65" s="30">
        <f t="shared" si="3"/>
        <v>9</v>
      </c>
      <c r="R65" s="22" t="str">
        <f>IF(AND(H65="",I65="",P65=""),"",IF(Q65&gt;89,"A",IF(Q65&gt;79,"B",IF(Q65&gt;69,"C",IF(Q65&gt;59,"D",IF(Q65&gt;44,"E","F"))))))</f>
        <v>F</v>
      </c>
    </row>
    <row r="66" spans="1:18" ht="15.6" x14ac:dyDescent="0.3">
      <c r="A66" s="25">
        <v>64</v>
      </c>
      <c r="B66" s="26" t="s">
        <v>180</v>
      </c>
      <c r="C66" s="27" t="s">
        <v>115</v>
      </c>
      <c r="D66" s="31">
        <v>0</v>
      </c>
      <c r="E66" s="31"/>
      <c r="F66" s="31">
        <v>1</v>
      </c>
      <c r="G66" s="31"/>
      <c r="H66" s="17">
        <f t="shared" si="0"/>
        <v>1</v>
      </c>
      <c r="I66" s="31"/>
      <c r="J66" s="31"/>
      <c r="K66" s="31"/>
      <c r="L66" s="28"/>
      <c r="M66" s="31"/>
      <c r="N66" s="31"/>
      <c r="O66" s="31">
        <v>7</v>
      </c>
      <c r="P66" s="17">
        <f t="shared" si="2"/>
        <v>7</v>
      </c>
      <c r="Q66" s="30">
        <f t="shared" si="3"/>
        <v>8</v>
      </c>
      <c r="R66" s="22" t="str">
        <f t="shared" si="4"/>
        <v>F</v>
      </c>
    </row>
    <row r="67" spans="1:18" ht="15.6" x14ac:dyDescent="0.3">
      <c r="A67" s="25">
        <v>65</v>
      </c>
      <c r="B67" s="26" t="s">
        <v>181</v>
      </c>
      <c r="C67" s="27" t="s">
        <v>116</v>
      </c>
      <c r="D67" s="31"/>
      <c r="E67" s="31"/>
      <c r="F67" s="31"/>
      <c r="G67" s="31"/>
      <c r="H67" s="17" t="str">
        <f t="shared" si="0"/>
        <v/>
      </c>
      <c r="I67" s="31"/>
      <c r="J67" s="31"/>
      <c r="K67" s="31"/>
      <c r="L67" s="28"/>
      <c r="M67" s="31"/>
      <c r="N67" s="31"/>
      <c r="O67" s="31"/>
      <c r="P67" s="17" t="str">
        <f t="shared" si="2"/>
        <v/>
      </c>
      <c r="Q67" s="30" t="str">
        <f t="shared" si="3"/>
        <v/>
      </c>
      <c r="R67" s="22" t="str">
        <f t="shared" si="4"/>
        <v/>
      </c>
    </row>
    <row r="68" spans="1:18" ht="15.75" customHeight="1" x14ac:dyDescent="0.25"/>
    <row r="69" spans="1:18" ht="15.75" customHeight="1" x14ac:dyDescent="0.25"/>
    <row r="70" spans="1:18" ht="15.75" customHeight="1" x14ac:dyDescent="0.25"/>
    <row r="71" spans="1:18" ht="15.75" customHeight="1" x14ac:dyDescent="0.25"/>
    <row r="72" spans="1:18" ht="15.75" customHeight="1" x14ac:dyDescent="0.25"/>
    <row r="73" spans="1:18" ht="15.75" customHeight="1" x14ac:dyDescent="0.25"/>
    <row r="74" spans="1:18" ht="15.75" customHeight="1" x14ac:dyDescent="0.25"/>
    <row r="75" spans="1:18" ht="15.75" customHeight="1" x14ac:dyDescent="0.25"/>
    <row r="76" spans="1:18" ht="15.75" customHeight="1" x14ac:dyDescent="0.25"/>
    <row r="122" ht="15" customHeight="1" x14ac:dyDescent="0.25"/>
  </sheetData>
  <sheetProtection selectLockedCells="1" selectUnlockedCells="1"/>
  <phoneticPr fontId="26" type="noConversion"/>
  <pageMargins left="0.74791666666666667" right="0.74791666666666667" top="0.98402777777777772" bottom="0.98402777777777772" header="0.51180555555555551" footer="0.51180555555555551"/>
  <pageSetup paperSize="9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abSelected="1" zoomScaleNormal="165" workbookViewId="0">
      <pane ySplit="7" topLeftCell="A24" activePane="bottomLeft" state="frozen"/>
      <selection pane="bottomLeft" activeCell="B44" sqref="B44"/>
    </sheetView>
  </sheetViews>
  <sheetFormatPr defaultRowHeight="13.2" x14ac:dyDescent="0.25"/>
  <cols>
    <col min="1" max="1" width="8.5546875" customWidth="1"/>
    <col min="2" max="2" width="27.6640625" customWidth="1"/>
    <col min="3" max="3" width="8.109375" customWidth="1"/>
    <col min="4" max="14" width="3.88671875" customWidth="1"/>
    <col min="15" max="17" width="5.44140625" customWidth="1"/>
    <col min="18" max="18" width="8.44140625" customWidth="1"/>
    <col min="20" max="20" width="6.33203125" customWidth="1"/>
    <col min="21" max="21" width="5.88671875" customWidth="1"/>
    <col min="22" max="22" width="11.6640625" customWidth="1"/>
    <col min="23" max="23" width="11.33203125" customWidth="1"/>
    <col min="24" max="24" width="11.21875" customWidth="1"/>
    <col min="25" max="25" width="10.21875" customWidth="1"/>
  </cols>
  <sheetData>
    <row r="1" spans="1:26" ht="33" customHeight="1" x14ac:dyDescent="0.25">
      <c r="A1" s="48" t="s">
        <v>11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 t="s">
        <v>43</v>
      </c>
      <c r="T1" s="50"/>
      <c r="U1" s="51"/>
    </row>
    <row r="2" spans="1:26" ht="19.5" customHeight="1" x14ac:dyDescent="0.25">
      <c r="A2" s="52" t="s">
        <v>50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3" t="s">
        <v>49</v>
      </c>
      <c r="P2" s="53"/>
      <c r="Q2" s="53"/>
      <c r="R2" s="53"/>
      <c r="S2" s="53"/>
      <c r="T2" s="53"/>
      <c r="U2" s="53"/>
    </row>
    <row r="3" spans="1:26" ht="24.75" customHeight="1" x14ac:dyDescent="0.25">
      <c r="A3" s="57" t="s">
        <v>187</v>
      </c>
      <c r="B3" s="58"/>
      <c r="C3" s="58"/>
      <c r="D3" s="59" t="s">
        <v>48</v>
      </c>
      <c r="E3" s="59"/>
      <c r="F3" s="59"/>
      <c r="G3" s="59"/>
      <c r="H3" s="54" t="s">
        <v>183</v>
      </c>
      <c r="I3" s="54"/>
      <c r="J3" s="54"/>
      <c r="K3" s="54"/>
      <c r="L3" s="54"/>
      <c r="M3" s="54"/>
      <c r="N3" s="54"/>
      <c r="O3" s="54"/>
      <c r="P3" s="54"/>
      <c r="Q3" s="55" t="s">
        <v>184</v>
      </c>
      <c r="R3" s="56"/>
      <c r="S3" s="56"/>
      <c r="T3" s="56"/>
      <c r="U3" s="56"/>
    </row>
    <row r="4" spans="1:26" ht="6.75" customHeight="1" x14ac:dyDescent="0.25">
      <c r="D4" s="7"/>
      <c r="E4" s="7"/>
      <c r="F4" s="7"/>
      <c r="G4" s="7"/>
      <c r="H4" s="7"/>
    </row>
    <row r="5" spans="1:26" ht="21" customHeight="1" thickBot="1" x14ac:dyDescent="0.3">
      <c r="A5" s="62" t="s">
        <v>12</v>
      </c>
      <c r="B5" s="64" t="s">
        <v>13</v>
      </c>
      <c r="C5" s="65" t="s">
        <v>14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6" t="s">
        <v>15</v>
      </c>
      <c r="U5" s="60" t="s">
        <v>16</v>
      </c>
    </row>
    <row r="6" spans="1:26" ht="21" customHeight="1" thickTop="1" thickBot="1" x14ac:dyDescent="0.3">
      <c r="A6" s="62"/>
      <c r="B6" s="64"/>
      <c r="C6" s="8"/>
      <c r="D6" s="61" t="s">
        <v>17</v>
      </c>
      <c r="E6" s="61"/>
      <c r="F6" s="61"/>
      <c r="G6" s="61"/>
      <c r="H6" s="61"/>
      <c r="I6" s="61" t="s">
        <v>18</v>
      </c>
      <c r="J6" s="61"/>
      <c r="K6" s="61"/>
      <c r="L6" s="61" t="s">
        <v>19</v>
      </c>
      <c r="M6" s="61"/>
      <c r="N6" s="61"/>
      <c r="O6" s="61" t="s">
        <v>20</v>
      </c>
      <c r="P6" s="61"/>
      <c r="Q6" s="61"/>
      <c r="R6" s="61" t="s">
        <v>21</v>
      </c>
      <c r="S6" s="61"/>
      <c r="T6" s="66"/>
      <c r="U6" s="60"/>
    </row>
    <row r="7" spans="1:26" ht="21" customHeight="1" thickTop="1" thickBot="1" x14ac:dyDescent="0.3">
      <c r="A7" s="63"/>
      <c r="B7" s="64"/>
      <c r="C7" s="9" t="s">
        <v>22</v>
      </c>
      <c r="D7" s="10" t="s">
        <v>23</v>
      </c>
      <c r="E7" s="10" t="s">
        <v>24</v>
      </c>
      <c r="F7" s="10" t="s">
        <v>25</v>
      </c>
      <c r="G7" s="10" t="s">
        <v>26</v>
      </c>
      <c r="H7" s="10" t="s">
        <v>27</v>
      </c>
      <c r="I7" s="10" t="s">
        <v>23</v>
      </c>
      <c r="J7" s="10" t="s">
        <v>24</v>
      </c>
      <c r="K7" s="10" t="s">
        <v>25</v>
      </c>
      <c r="L7" s="10" t="s">
        <v>23</v>
      </c>
      <c r="M7" s="10" t="s">
        <v>24</v>
      </c>
      <c r="N7" s="10" t="s">
        <v>25</v>
      </c>
      <c r="O7" s="10" t="s">
        <v>23</v>
      </c>
      <c r="P7" s="10" t="s">
        <v>182</v>
      </c>
      <c r="Q7" s="10" t="s">
        <v>25</v>
      </c>
      <c r="R7" s="10" t="s">
        <v>28</v>
      </c>
      <c r="S7" s="10" t="s">
        <v>29</v>
      </c>
      <c r="T7" s="66"/>
      <c r="U7" s="60"/>
      <c r="V7" s="33" t="s">
        <v>188</v>
      </c>
      <c r="W7" s="34" t="s">
        <v>189</v>
      </c>
      <c r="X7" s="35" t="s">
        <v>190</v>
      </c>
      <c r="Y7" s="35" t="s">
        <v>191</v>
      </c>
    </row>
    <row r="8" spans="1:26" s="32" customFormat="1" ht="15" customHeight="1" thickTop="1" x14ac:dyDescent="0.25">
      <c r="A8" s="36" t="str">
        <f>M1D!B3</f>
        <v>32/2019</v>
      </c>
      <c r="B8" s="36" t="str">
        <f>M1D!C3</f>
        <v>Snežana Zlatičanin</v>
      </c>
      <c r="C8" s="37"/>
      <c r="D8" s="38"/>
      <c r="E8" s="38"/>
      <c r="F8" s="38"/>
      <c r="G8" s="38"/>
      <c r="H8" s="38"/>
      <c r="I8" s="39"/>
      <c r="J8" s="39"/>
      <c r="K8" s="39"/>
      <c r="L8" s="39"/>
      <c r="M8" s="39"/>
      <c r="N8" s="39"/>
      <c r="O8" s="40">
        <f>IF(M1D!D3="","",M1D!D3)</f>
        <v>17</v>
      </c>
      <c r="P8" s="40">
        <f>IF(M1D!F3="","",M1D!F3)</f>
        <v>15</v>
      </c>
      <c r="Q8" s="41"/>
      <c r="R8" s="40">
        <f>IF(M1D!L3="","",M1D!L3)</f>
        <v>7</v>
      </c>
      <c r="S8" s="40">
        <f>IF(M1D!O3="","",M1D!O3)</f>
        <v>10</v>
      </c>
      <c r="T8" s="40">
        <f>SUM(MAX(O8,P8,V8,W8),MAX(R8,S8,X8,Y8))</f>
        <v>45</v>
      </c>
      <c r="U8" s="47" t="str">
        <f>IF(T8&lt;45,"F",IF(T8&lt;60,"E",IF(T8&lt;70,"D",IF(T8&lt;80,"C",IF(T8&lt;90,"B",A)))))</f>
        <v>E</v>
      </c>
      <c r="V8" s="42">
        <v>13</v>
      </c>
      <c r="W8" s="43"/>
      <c r="X8" s="43">
        <v>28</v>
      </c>
      <c r="Y8" s="43"/>
      <c r="Z8" s="43"/>
    </row>
    <row r="9" spans="1:26" s="32" customFormat="1" ht="15" customHeight="1" x14ac:dyDescent="0.25">
      <c r="A9" s="36" t="str">
        <f>M1D!B6</f>
        <v>40/2019</v>
      </c>
      <c r="B9" s="36" t="str">
        <f>M1D!C6</f>
        <v>Veselin Kontić</v>
      </c>
      <c r="C9" s="37"/>
      <c r="D9" s="38"/>
      <c r="E9" s="38"/>
      <c r="F9" s="38"/>
      <c r="G9" s="38"/>
      <c r="H9" s="38"/>
      <c r="I9" s="39"/>
      <c r="J9" s="39"/>
      <c r="K9" s="39"/>
      <c r="L9" s="39"/>
      <c r="M9" s="39"/>
      <c r="N9" s="39"/>
      <c r="O9" s="40" t="str">
        <f>IF(M1D!D6="","",M1D!D6)</f>
        <v/>
      </c>
      <c r="P9" s="40" t="str">
        <f>IF(M1D!F6="","",M1D!F6)</f>
        <v/>
      </c>
      <c r="Q9" s="41"/>
      <c r="R9" s="40" t="str">
        <f>IF(M1D!L6="","",M1D!L6)</f>
        <v/>
      </c>
      <c r="S9" s="40" t="str">
        <f>IF(M1D!O6="","",M1D!O6)</f>
        <v/>
      </c>
      <c r="T9" s="40">
        <f t="shared" ref="T9:T44" si="0">SUM(MAX(O9,P9,V9,W9),MAX(R9,S9,X9,Y9))</f>
        <v>0</v>
      </c>
      <c r="U9" s="40" t="str">
        <f>IF(T9&lt;45,"F",IF(T9&lt;60,"E",IF(T9&lt;70,"D",IF(T9&lt;80,"C",IF(T9&lt;90,"B",A)))))</f>
        <v>F</v>
      </c>
      <c r="V9" s="43"/>
      <c r="W9" s="43"/>
      <c r="X9" s="43"/>
      <c r="Y9" s="43"/>
      <c r="Z9" s="43"/>
    </row>
    <row r="10" spans="1:26" s="32" customFormat="1" ht="15" customHeight="1" x14ac:dyDescent="0.25">
      <c r="A10" s="36" t="str">
        <f>M1D!B13</f>
        <v>9/2018</v>
      </c>
      <c r="B10" s="36" t="str">
        <f>M1D!C13</f>
        <v>Krsto Vulović</v>
      </c>
      <c r="C10" s="37"/>
      <c r="D10" s="38"/>
      <c r="E10" s="38"/>
      <c r="F10" s="38"/>
      <c r="G10" s="38"/>
      <c r="H10" s="38"/>
      <c r="I10" s="39"/>
      <c r="J10" s="39"/>
      <c r="K10" s="39"/>
      <c r="L10" s="39"/>
      <c r="M10" s="39"/>
      <c r="N10" s="39"/>
      <c r="O10" s="40" t="str">
        <f>IF(M1D!D13="","",M1D!D13)</f>
        <v/>
      </c>
      <c r="P10" s="40" t="str">
        <f>IF(M1D!F13="","",M1D!F13)</f>
        <v/>
      </c>
      <c r="Q10" s="41"/>
      <c r="R10" s="40" t="str">
        <f>IF(M1D!L13="","",M1D!L13)</f>
        <v/>
      </c>
      <c r="S10" s="40" t="str">
        <f>IF(M1D!O13="","",M1D!O13)</f>
        <v/>
      </c>
      <c r="T10" s="40">
        <f t="shared" si="0"/>
        <v>0</v>
      </c>
      <c r="U10" s="40" t="str">
        <f>IF(T10&lt;45,"F",IF(T10&lt;60,"E",IF(T10&lt;70,"D",IF(T10&lt;80,"C",IF(T10&lt;90,"B",A)))))</f>
        <v>F</v>
      </c>
      <c r="V10" s="43"/>
      <c r="W10" s="43">
        <v>0</v>
      </c>
      <c r="X10" s="43"/>
      <c r="Y10" s="43">
        <v>0</v>
      </c>
      <c r="Z10" s="43"/>
    </row>
    <row r="11" spans="1:26" s="32" customFormat="1" ht="15" customHeight="1" x14ac:dyDescent="0.25">
      <c r="A11" s="36" t="str">
        <f>M1D!B15</f>
        <v>11/2018</v>
      </c>
      <c r="B11" s="36" t="str">
        <f>M1D!C15</f>
        <v>Milica Bulatović</v>
      </c>
      <c r="C11" s="37"/>
      <c r="D11" s="38"/>
      <c r="E11" s="38"/>
      <c r="F11" s="38"/>
      <c r="G11" s="38"/>
      <c r="H11" s="38"/>
      <c r="I11" s="39"/>
      <c r="J11" s="39"/>
      <c r="K11" s="39"/>
      <c r="L11" s="39"/>
      <c r="M11" s="39"/>
      <c r="N11" s="39"/>
      <c r="O11" s="40">
        <f>IF(M1D!D15="","",M1D!D15)</f>
        <v>3</v>
      </c>
      <c r="P11" s="40">
        <f>IF(M1D!F15="","",M1D!F15)</f>
        <v>4</v>
      </c>
      <c r="Q11" s="41"/>
      <c r="R11" s="40">
        <f>IF(M1D!L15="","",M1D!L15)</f>
        <v>0</v>
      </c>
      <c r="S11" s="40">
        <f>IF(M1D!O15="","",M1D!O15)</f>
        <v>26</v>
      </c>
      <c r="T11" s="40">
        <f t="shared" si="0"/>
        <v>76</v>
      </c>
      <c r="U11" s="47" t="str">
        <f>IF(T11&lt;45,"F",IF(T11&lt;60,"E",IF(T11&lt;70,"D",IF(T11&lt;80,"C",IF(T11&lt;90,"B",A)))))</f>
        <v>C</v>
      </c>
      <c r="V11" s="43">
        <v>50</v>
      </c>
      <c r="W11" s="43"/>
      <c r="X11" s="43">
        <v>0</v>
      </c>
      <c r="Y11" s="43"/>
      <c r="Z11" s="43"/>
    </row>
    <row r="12" spans="1:26" s="32" customFormat="1" ht="15" customHeight="1" x14ac:dyDescent="0.25">
      <c r="A12" s="36" t="str">
        <f>M1D!B16</f>
        <v>12/2018</v>
      </c>
      <c r="B12" s="36" t="str">
        <f>M1D!C16</f>
        <v>Danilo Tatić</v>
      </c>
      <c r="C12" s="37"/>
      <c r="D12" s="38"/>
      <c r="E12" s="38"/>
      <c r="F12" s="38"/>
      <c r="G12" s="38"/>
      <c r="H12" s="38"/>
      <c r="I12" s="39"/>
      <c r="J12" s="39"/>
      <c r="K12" s="39"/>
      <c r="L12" s="39"/>
      <c r="M12" s="39"/>
      <c r="N12" s="39"/>
      <c r="O12" s="40">
        <f>IF(M1D!D16="","",M1D!D16)</f>
        <v>30</v>
      </c>
      <c r="P12" s="40" t="str">
        <f>IF(M1D!F16="","",M1D!F16)</f>
        <v/>
      </c>
      <c r="Q12" s="41"/>
      <c r="R12" s="40" t="str">
        <f>IF(M1D!L16="","",M1D!L16)</f>
        <v/>
      </c>
      <c r="S12" s="40">
        <f>IF(M1D!O16="","",M1D!O16)</f>
        <v>2</v>
      </c>
      <c r="T12" s="40">
        <f t="shared" si="0"/>
        <v>55</v>
      </c>
      <c r="U12" s="47" t="str">
        <f>IF(T12&lt;45,"F",IF(T12&lt;60,"E",IF(T12&lt;70,"D",IF(T12&lt;80,"C",IF(T12&lt;90,"B",A)))))</f>
        <v>E</v>
      </c>
      <c r="V12" s="43">
        <v>0</v>
      </c>
      <c r="W12" s="43"/>
      <c r="X12" s="43">
        <v>25</v>
      </c>
      <c r="Y12" s="43"/>
      <c r="Z12" s="43"/>
    </row>
    <row r="13" spans="1:26" s="32" customFormat="1" ht="15" customHeight="1" x14ac:dyDescent="0.25">
      <c r="A13" s="36" t="str">
        <f>M1D!B18</f>
        <v>15/2018</v>
      </c>
      <c r="B13" s="36" t="str">
        <f>M1D!C18</f>
        <v>Sara Bitrović</v>
      </c>
      <c r="C13" s="37"/>
      <c r="D13" s="38"/>
      <c r="E13" s="38"/>
      <c r="F13" s="38"/>
      <c r="G13" s="38"/>
      <c r="H13" s="38"/>
      <c r="I13" s="39"/>
      <c r="J13" s="39"/>
      <c r="K13" s="39"/>
      <c r="L13" s="39"/>
      <c r="M13" s="39"/>
      <c r="N13" s="39"/>
      <c r="O13" s="40">
        <f>IF(M1D!D18="","",M1D!D18)</f>
        <v>5</v>
      </c>
      <c r="P13" s="40">
        <f>IF(M1D!F18="","",M1D!F18)</f>
        <v>19</v>
      </c>
      <c r="Q13" s="41"/>
      <c r="R13" s="40">
        <f>IF(M1D!L18="","",M1D!L18)</f>
        <v>4</v>
      </c>
      <c r="S13" s="40">
        <f>IF(M1D!O18="","",M1D!O18)</f>
        <v>12</v>
      </c>
      <c r="T13" s="40">
        <f t="shared" si="0"/>
        <v>62</v>
      </c>
      <c r="U13" s="47" t="str">
        <f>IF(T13&lt;45,"F",IF(T13&lt;60,"E",IF(T13&lt;70,"D",IF(T13&lt;80,"C",IF(T13&lt;90,"B",A)))))</f>
        <v>D</v>
      </c>
      <c r="V13" s="43">
        <v>50</v>
      </c>
      <c r="W13" s="43"/>
      <c r="X13" s="43">
        <v>0</v>
      </c>
      <c r="Y13" s="43"/>
      <c r="Z13" s="43"/>
    </row>
    <row r="14" spans="1:26" s="32" customFormat="1" ht="15" customHeight="1" x14ac:dyDescent="0.25">
      <c r="A14" s="36" t="str">
        <f>M1D!B19</f>
        <v>16/2018</v>
      </c>
      <c r="B14" s="36" t="str">
        <f>M1D!C19</f>
        <v>Luka Mugoša</v>
      </c>
      <c r="C14" s="37"/>
      <c r="D14" s="38"/>
      <c r="E14" s="38"/>
      <c r="F14" s="38"/>
      <c r="G14" s="38"/>
      <c r="H14" s="38"/>
      <c r="I14" s="39"/>
      <c r="J14" s="39"/>
      <c r="K14" s="39"/>
      <c r="L14" s="39"/>
      <c r="M14" s="39"/>
      <c r="N14" s="39"/>
      <c r="O14" s="40">
        <f>IF(M1D!D19="","",M1D!D19)</f>
        <v>15</v>
      </c>
      <c r="P14" s="40">
        <f>IF(M1D!F19="","",M1D!F19)</f>
        <v>10</v>
      </c>
      <c r="Q14" s="41"/>
      <c r="R14" s="40">
        <f>IF(M1D!L19="","",M1D!L19)</f>
        <v>4</v>
      </c>
      <c r="S14" s="40">
        <f>IF(M1D!O19="","",M1D!O19)</f>
        <v>3</v>
      </c>
      <c r="T14" s="40">
        <f t="shared" si="0"/>
        <v>50</v>
      </c>
      <c r="U14" s="47" t="str">
        <f>IF(T14&lt;45,"F",IF(T14&lt;60,"E",IF(T14&lt;70,"D",IF(T14&lt;80,"C",IF(T14&lt;90,"B",A)))))</f>
        <v>E</v>
      </c>
      <c r="V14" s="43">
        <v>25</v>
      </c>
      <c r="W14" s="43"/>
      <c r="X14" s="43">
        <v>25</v>
      </c>
      <c r="Y14" s="43"/>
      <c r="Z14" s="43"/>
    </row>
    <row r="15" spans="1:26" s="32" customFormat="1" ht="15" customHeight="1" x14ac:dyDescent="0.25">
      <c r="A15" s="36" t="str">
        <f>M1D!B20</f>
        <v>17/2018</v>
      </c>
      <c r="B15" s="36" t="str">
        <f>M1D!C20</f>
        <v>Ilija Šekarić</v>
      </c>
      <c r="C15" s="37"/>
      <c r="D15" s="38"/>
      <c r="E15" s="38"/>
      <c r="F15" s="38"/>
      <c r="G15" s="38"/>
      <c r="H15" s="38"/>
      <c r="I15" s="39"/>
      <c r="J15" s="39"/>
      <c r="K15" s="39"/>
      <c r="L15" s="39"/>
      <c r="M15" s="39"/>
      <c r="N15" s="39"/>
      <c r="O15" s="40">
        <f>IF(M1D!D20="","",M1D!D20)</f>
        <v>15</v>
      </c>
      <c r="P15" s="40">
        <f>IF(M1D!F20="","",M1D!F20)</f>
        <v>13</v>
      </c>
      <c r="Q15" s="41"/>
      <c r="R15" s="40">
        <f>IF(M1D!L20="","",M1D!L20)</f>
        <v>0</v>
      </c>
      <c r="S15" s="40">
        <f>IF(M1D!O20="","",M1D!O20)</f>
        <v>1</v>
      </c>
      <c r="T15" s="40">
        <f t="shared" si="0"/>
        <v>55</v>
      </c>
      <c r="U15" s="47" t="str">
        <f>IF(T15&lt;45,"F",IF(T15&lt;60,"E",IF(T15&lt;70,"D",IF(T15&lt;80,"C",IF(T15&lt;90,"B",A)))))</f>
        <v>E</v>
      </c>
      <c r="V15" s="43">
        <v>25</v>
      </c>
      <c r="W15" s="43">
        <v>0</v>
      </c>
      <c r="X15" s="43">
        <v>0</v>
      </c>
      <c r="Y15" s="46">
        <v>30</v>
      </c>
      <c r="Z15" s="43"/>
    </row>
    <row r="16" spans="1:26" s="32" customFormat="1" ht="15" customHeight="1" x14ac:dyDescent="0.25">
      <c r="A16" s="36" t="str">
        <f>M1D!B22</f>
        <v>20/2018</v>
      </c>
      <c r="B16" s="36" t="str">
        <f>M1D!C22</f>
        <v>Robert Elezović</v>
      </c>
      <c r="C16" s="37"/>
      <c r="D16" s="38"/>
      <c r="E16" s="38"/>
      <c r="F16" s="38"/>
      <c r="G16" s="38"/>
      <c r="H16" s="38"/>
      <c r="I16" s="39"/>
      <c r="J16" s="39"/>
      <c r="K16" s="39"/>
      <c r="L16" s="39"/>
      <c r="M16" s="39"/>
      <c r="N16" s="39"/>
      <c r="O16" s="40" t="str">
        <f>IF(M1D!D22="","",M1D!D22)</f>
        <v/>
      </c>
      <c r="P16" s="40">
        <f>IF(M1D!F22="","",M1D!F22)</f>
        <v>15</v>
      </c>
      <c r="Q16" s="41"/>
      <c r="R16" s="40" t="str">
        <f>IF(M1D!L22="","",M1D!L22)</f>
        <v/>
      </c>
      <c r="S16" s="40" t="str">
        <f>IF(M1D!O22="","",M1D!O22)</f>
        <v/>
      </c>
      <c r="T16" s="40">
        <f t="shared" si="0"/>
        <v>20</v>
      </c>
      <c r="U16" s="40" t="str">
        <f>IF(T16&lt;45,"F",IF(T16&lt;60,"E",IF(T16&lt;70,"D",IF(T16&lt;80,"C",IF(T16&lt;90,"B",A)))))</f>
        <v>F</v>
      </c>
      <c r="V16" s="43"/>
      <c r="W16" s="43">
        <v>20</v>
      </c>
      <c r="X16" s="43"/>
      <c r="Y16" s="43">
        <v>0</v>
      </c>
      <c r="Z16" s="43"/>
    </row>
    <row r="17" spans="1:26" s="32" customFormat="1" ht="15" customHeight="1" x14ac:dyDescent="0.25">
      <c r="A17" s="36" t="str">
        <f>M1D!B23</f>
        <v>24/2018</v>
      </c>
      <c r="B17" s="36" t="str">
        <f>M1D!C23</f>
        <v>Ivana Bulatović</v>
      </c>
      <c r="C17" s="37"/>
      <c r="D17" s="38"/>
      <c r="E17" s="38"/>
      <c r="F17" s="38"/>
      <c r="G17" s="38"/>
      <c r="H17" s="38"/>
      <c r="I17" s="39"/>
      <c r="J17" s="39"/>
      <c r="K17" s="39"/>
      <c r="L17" s="39"/>
      <c r="M17" s="39"/>
      <c r="N17" s="39"/>
      <c r="O17" s="40">
        <f>IF(M1D!D23="","",M1D!D23)</f>
        <v>0</v>
      </c>
      <c r="P17" s="40">
        <f>IF(M1D!F23="","",M1D!F23)</f>
        <v>20</v>
      </c>
      <c r="Q17" s="41"/>
      <c r="R17" s="40" t="str">
        <f>IF(M1D!L23="","",M1D!L23)</f>
        <v/>
      </c>
      <c r="S17" s="40">
        <f>IF(M1D!O23="","",M1D!O23)</f>
        <v>6</v>
      </c>
      <c r="T17" s="40">
        <f t="shared" si="0"/>
        <v>45</v>
      </c>
      <c r="U17" s="47" t="str">
        <f>IF(T17&lt;45,"F",IF(T17&lt;60,"E",IF(T17&lt;70,"D",IF(T17&lt;80,"C",IF(T17&lt;90,"B",A)))))</f>
        <v>E</v>
      </c>
      <c r="V17" s="43">
        <v>0</v>
      </c>
      <c r="W17" s="43"/>
      <c r="X17" s="43">
        <v>25</v>
      </c>
      <c r="Y17" s="43"/>
      <c r="Z17" s="43"/>
    </row>
    <row r="18" spans="1:26" s="32" customFormat="1" ht="15" customHeight="1" x14ac:dyDescent="0.25">
      <c r="A18" s="36" t="str">
        <f>M1D!B24</f>
        <v>26/2018</v>
      </c>
      <c r="B18" s="36" t="str">
        <f>M1D!C24</f>
        <v>Andrija Mušikić</v>
      </c>
      <c r="C18" s="37"/>
      <c r="D18" s="38"/>
      <c r="E18" s="38"/>
      <c r="F18" s="38"/>
      <c r="G18" s="38"/>
      <c r="H18" s="38"/>
      <c r="I18" s="39"/>
      <c r="J18" s="39"/>
      <c r="K18" s="39"/>
      <c r="L18" s="39"/>
      <c r="M18" s="39"/>
      <c r="N18" s="39"/>
      <c r="O18" s="40">
        <f>IF(M1D!D24="","",M1D!D24)</f>
        <v>16</v>
      </c>
      <c r="P18" s="40">
        <f>IF(M1D!F24="","",M1D!F24)</f>
        <v>19</v>
      </c>
      <c r="Q18" s="41"/>
      <c r="R18" s="40" t="str">
        <f>IF(M1D!L24="","",M1D!L24)</f>
        <v/>
      </c>
      <c r="S18" s="40">
        <f>IF(M1D!O24="","",M1D!O24)</f>
        <v>13</v>
      </c>
      <c r="T18" s="40">
        <f t="shared" si="0"/>
        <v>48</v>
      </c>
      <c r="U18" s="47" t="str">
        <f>IF(T18&lt;45,"F",IF(T18&lt;60,"E",IF(T18&lt;70,"D",IF(T18&lt;80,"C",IF(T18&lt;90,"B",A)))))</f>
        <v>E</v>
      </c>
      <c r="V18" s="43">
        <v>35</v>
      </c>
      <c r="W18" s="43"/>
      <c r="X18" s="43">
        <v>0</v>
      </c>
      <c r="Y18" s="43"/>
      <c r="Z18" s="43"/>
    </row>
    <row r="19" spans="1:26" s="32" customFormat="1" ht="15" customHeight="1" x14ac:dyDescent="0.25">
      <c r="A19" s="36" t="str">
        <f>M1D!B25</f>
        <v>28/2018</v>
      </c>
      <c r="B19" s="36" t="str">
        <f>M1D!C25</f>
        <v>Nikola Todorović</v>
      </c>
      <c r="C19" s="37"/>
      <c r="D19" s="38"/>
      <c r="E19" s="38"/>
      <c r="F19" s="38"/>
      <c r="G19" s="38"/>
      <c r="H19" s="38"/>
      <c r="I19" s="39"/>
      <c r="J19" s="39"/>
      <c r="K19" s="39"/>
      <c r="L19" s="39"/>
      <c r="M19" s="39"/>
      <c r="N19" s="39"/>
      <c r="O19" s="40">
        <f>IF(M1D!D25="","",M1D!D25)</f>
        <v>0</v>
      </c>
      <c r="P19" s="40">
        <f>IF(M1D!F25="","",M1D!F25)</f>
        <v>0</v>
      </c>
      <c r="Q19" s="41"/>
      <c r="R19" s="40">
        <f>IF(M1D!L25="","",M1D!L25)</f>
        <v>0</v>
      </c>
      <c r="S19" s="40">
        <f>IF(M1D!O25="","",M1D!O25)</f>
        <v>0</v>
      </c>
      <c r="T19" s="40">
        <f t="shared" si="0"/>
        <v>10</v>
      </c>
      <c r="U19" s="40" t="str">
        <f>IF(T19&lt;45,"F",IF(T19&lt;60,"E",IF(T19&lt;70,"D",IF(T19&lt;80,"C",IF(T19&lt;90,"B",A)))))</f>
        <v>F</v>
      </c>
      <c r="V19" s="43">
        <v>0</v>
      </c>
      <c r="W19" s="43">
        <v>10</v>
      </c>
      <c r="X19" s="43">
        <v>0</v>
      </c>
      <c r="Y19" s="46">
        <v>0</v>
      </c>
      <c r="Z19" s="43"/>
    </row>
    <row r="20" spans="1:26" s="32" customFormat="1" ht="15" customHeight="1" x14ac:dyDescent="0.25">
      <c r="A20" s="36" t="str">
        <f>M1D!B26</f>
        <v>30/2018</v>
      </c>
      <c r="B20" s="36" t="str">
        <f>M1D!C26</f>
        <v>Ivona Radunović</v>
      </c>
      <c r="C20" s="37"/>
      <c r="D20" s="38"/>
      <c r="E20" s="38"/>
      <c r="F20" s="38"/>
      <c r="G20" s="38"/>
      <c r="H20" s="38"/>
      <c r="I20" s="39"/>
      <c r="J20" s="39"/>
      <c r="K20" s="39"/>
      <c r="L20" s="39"/>
      <c r="M20" s="39"/>
      <c r="N20" s="39"/>
      <c r="O20" s="40" t="str">
        <f>IF(M1D!D26="","",M1D!D26)</f>
        <v/>
      </c>
      <c r="P20" s="40" t="str">
        <f>IF(M1D!F26="","",M1D!F26)</f>
        <v/>
      </c>
      <c r="Q20" s="41"/>
      <c r="R20" s="40" t="str">
        <f>IF(M1D!L26="","",M1D!L26)</f>
        <v/>
      </c>
      <c r="S20" s="40" t="str">
        <f>IF(M1D!O26="","",M1D!O26)</f>
        <v/>
      </c>
      <c r="T20" s="40">
        <f t="shared" si="0"/>
        <v>0</v>
      </c>
      <c r="U20" s="40" t="str">
        <f>IF(T20&lt;45,"F",IF(T20&lt;60,"E",IF(T20&lt;70,"D",IF(T20&lt;80,"C",IF(T20&lt;90,"B",A)))))</f>
        <v>F</v>
      </c>
      <c r="V20" s="43"/>
      <c r="W20" s="43"/>
      <c r="X20" s="43"/>
      <c r="Y20" s="43"/>
      <c r="Z20" s="43"/>
    </row>
    <row r="21" spans="1:26" s="32" customFormat="1" ht="15" customHeight="1" x14ac:dyDescent="0.25">
      <c r="A21" s="36" t="str">
        <f>M1D!B28</f>
        <v>38/2018</v>
      </c>
      <c r="B21" s="36" t="str">
        <f>M1D!C28</f>
        <v>Danijela Matanović</v>
      </c>
      <c r="C21" s="37"/>
      <c r="D21" s="38"/>
      <c r="E21" s="38"/>
      <c r="F21" s="38"/>
      <c r="G21" s="38"/>
      <c r="H21" s="38"/>
      <c r="I21" s="39"/>
      <c r="J21" s="39"/>
      <c r="K21" s="39"/>
      <c r="L21" s="39"/>
      <c r="M21" s="39"/>
      <c r="N21" s="39"/>
      <c r="O21" s="40">
        <f>IF(M1D!D28="","",M1D!D28)</f>
        <v>12</v>
      </c>
      <c r="P21" s="40">
        <f>IF(M1D!F28="","",M1D!F28)</f>
        <v>2</v>
      </c>
      <c r="Q21" s="41"/>
      <c r="R21" s="40" t="str">
        <f>IF(M1D!L28="","",M1D!L28)</f>
        <v/>
      </c>
      <c r="S21" s="40" t="str">
        <f>IF(M1D!O28="","",M1D!O28)</f>
        <v/>
      </c>
      <c r="T21" s="40">
        <f t="shared" si="0"/>
        <v>22</v>
      </c>
      <c r="U21" s="40" t="str">
        <f>IF(T21&lt;45,"F",IF(T21&lt;60,"E",IF(T21&lt;70,"D",IF(T21&lt;80,"C",IF(T21&lt;90,"B",A)))))</f>
        <v>F</v>
      </c>
      <c r="V21" s="43">
        <v>2</v>
      </c>
      <c r="W21" s="43">
        <v>5</v>
      </c>
      <c r="X21" s="43">
        <v>0</v>
      </c>
      <c r="Y21" s="46">
        <v>10</v>
      </c>
      <c r="Z21" s="43"/>
    </row>
    <row r="22" spans="1:26" s="32" customFormat="1" ht="15" customHeight="1" x14ac:dyDescent="0.25">
      <c r="A22" s="36" t="str">
        <f>M1D!B29</f>
        <v>39/2018</v>
      </c>
      <c r="B22" s="36" t="str">
        <f>M1D!C29</f>
        <v>Miloš Ćupić</v>
      </c>
      <c r="C22" s="37"/>
      <c r="D22" s="38"/>
      <c r="E22" s="38"/>
      <c r="F22" s="38"/>
      <c r="G22" s="38"/>
      <c r="H22" s="38"/>
      <c r="I22" s="39"/>
      <c r="J22" s="39"/>
      <c r="K22" s="39"/>
      <c r="L22" s="39"/>
      <c r="M22" s="39"/>
      <c r="N22" s="39"/>
      <c r="O22" s="40" t="str">
        <f>IF(M1D!D29="","",M1D!D29)</f>
        <v/>
      </c>
      <c r="P22" s="40" t="str">
        <f>IF(M1D!F29="","",M1D!F29)</f>
        <v/>
      </c>
      <c r="Q22" s="41"/>
      <c r="R22" s="40" t="str">
        <f>IF(M1D!L29="","",M1D!L29)</f>
        <v/>
      </c>
      <c r="S22" s="40" t="str">
        <f>IF(M1D!O29="","",M1D!O29)</f>
        <v/>
      </c>
      <c r="T22" s="40">
        <f t="shared" si="0"/>
        <v>0</v>
      </c>
      <c r="U22" s="40" t="str">
        <f>IF(T22&lt;45,"F",IF(T22&lt;60,"E",IF(T22&lt;70,"D",IF(T22&lt;80,"C",IF(T22&lt;90,"B",A)))))</f>
        <v>F</v>
      </c>
      <c r="V22" s="43"/>
      <c r="W22" s="43"/>
      <c r="X22" s="43"/>
      <c r="Y22" s="43"/>
      <c r="Z22" s="43"/>
    </row>
    <row r="23" spans="1:26" s="32" customFormat="1" ht="15" customHeight="1" x14ac:dyDescent="0.25">
      <c r="A23" s="36" t="str">
        <f>M1D!B31</f>
        <v>3/2017</v>
      </c>
      <c r="B23" s="36" t="str">
        <f>M1D!C31</f>
        <v>Đorđe Perović</v>
      </c>
      <c r="C23" s="37"/>
      <c r="D23" s="38"/>
      <c r="E23" s="38"/>
      <c r="F23" s="38"/>
      <c r="G23" s="38"/>
      <c r="H23" s="38"/>
      <c r="I23" s="39"/>
      <c r="J23" s="39"/>
      <c r="K23" s="39"/>
      <c r="L23" s="39"/>
      <c r="M23" s="39"/>
      <c r="N23" s="39"/>
      <c r="O23" s="40">
        <f>IF(M1D!D31="","",M1D!D31)</f>
        <v>0</v>
      </c>
      <c r="P23" s="40" t="str">
        <f>IF(M1D!F31="","",M1D!F31)</f>
        <v/>
      </c>
      <c r="Q23" s="41"/>
      <c r="R23" s="40" t="str">
        <f>IF(M1D!L31="","",M1D!L31)</f>
        <v/>
      </c>
      <c r="S23" s="40" t="str">
        <f>IF(M1D!O31="","",M1D!O31)</f>
        <v/>
      </c>
      <c r="T23" s="40">
        <f t="shared" si="0"/>
        <v>20</v>
      </c>
      <c r="U23" s="40" t="str">
        <f>IF(T23&lt;45,"F",IF(T23&lt;60,"E",IF(T23&lt;70,"D",IF(T23&lt;80,"C",IF(T23&lt;90,"B",A)))))</f>
        <v>F</v>
      </c>
      <c r="V23" s="43"/>
      <c r="W23" s="43">
        <v>15</v>
      </c>
      <c r="X23" s="43"/>
      <c r="Y23" s="43">
        <v>5</v>
      </c>
      <c r="Z23" s="43"/>
    </row>
    <row r="24" spans="1:26" s="32" customFormat="1" ht="15" customHeight="1" x14ac:dyDescent="0.25">
      <c r="A24" s="36" t="str">
        <f>M1D!B35</f>
        <v>10/2017</v>
      </c>
      <c r="B24" s="36" t="str">
        <f>M1D!C35</f>
        <v>Vuksan Vujošević</v>
      </c>
      <c r="C24" s="37"/>
      <c r="D24" s="38"/>
      <c r="E24" s="38"/>
      <c r="F24" s="38"/>
      <c r="G24" s="38"/>
      <c r="H24" s="38"/>
      <c r="I24" s="39"/>
      <c r="J24" s="39"/>
      <c r="K24" s="39"/>
      <c r="L24" s="39"/>
      <c r="M24" s="39"/>
      <c r="N24" s="39"/>
      <c r="O24" s="40" t="str">
        <f>IF(M1D!D35="","",M1D!D35)</f>
        <v/>
      </c>
      <c r="P24" s="40" t="str">
        <f>IF(M1D!F35="","",M1D!F35)</f>
        <v/>
      </c>
      <c r="Q24" s="41"/>
      <c r="R24" s="40" t="str">
        <f>IF(M1D!L35="","",M1D!L35)</f>
        <v/>
      </c>
      <c r="S24" s="40" t="str">
        <f>IF(M1D!O35="","",M1D!O35)</f>
        <v/>
      </c>
      <c r="T24" s="40">
        <f t="shared" si="0"/>
        <v>0</v>
      </c>
      <c r="U24" s="40" t="str">
        <f>IF(T24&lt;45,"F",IF(T24&lt;60,"E",IF(T24&lt;70,"D",IF(T24&lt;80,"C",IF(T24&lt;90,"B",A)))))</f>
        <v>F</v>
      </c>
      <c r="V24" s="43"/>
      <c r="W24" s="43"/>
      <c r="X24" s="43"/>
      <c r="Y24" s="43"/>
      <c r="Z24" s="43"/>
    </row>
    <row r="25" spans="1:26" s="32" customFormat="1" ht="15" customHeight="1" x14ac:dyDescent="0.25">
      <c r="A25" s="36" t="str">
        <f>M1D!B39</f>
        <v>17/2017</v>
      </c>
      <c r="B25" s="36" t="str">
        <f>M1D!C39</f>
        <v>Luka Bracović</v>
      </c>
      <c r="C25" s="37"/>
      <c r="D25" s="38"/>
      <c r="E25" s="38"/>
      <c r="F25" s="38"/>
      <c r="G25" s="38"/>
      <c r="H25" s="38"/>
      <c r="I25" s="39"/>
      <c r="J25" s="39"/>
      <c r="K25" s="39"/>
      <c r="L25" s="39"/>
      <c r="M25" s="39"/>
      <c r="N25" s="39"/>
      <c r="O25" s="40" t="str">
        <f>IF(M1D!D39="","",M1D!D39)</f>
        <v/>
      </c>
      <c r="P25" s="40" t="str">
        <f>IF(M1D!F39="","",M1D!F39)</f>
        <v/>
      </c>
      <c r="Q25" s="41"/>
      <c r="R25" s="40" t="str">
        <f>IF(M1D!L39="","",M1D!L39)</f>
        <v/>
      </c>
      <c r="S25" s="40" t="str">
        <f>IF(M1D!O39="","",M1D!O39)</f>
        <v/>
      </c>
      <c r="T25" s="40">
        <f t="shared" si="0"/>
        <v>0</v>
      </c>
      <c r="U25" s="40" t="str">
        <f>IF(T25&lt;45,"F",IF(T25&lt;60,"E",IF(T25&lt;70,"D",IF(T25&lt;80,"C",IF(T25&lt;90,"B",A)))))</f>
        <v>F</v>
      </c>
      <c r="V25" s="43"/>
      <c r="W25" s="43">
        <v>0</v>
      </c>
      <c r="X25" s="43"/>
      <c r="Y25" s="43">
        <v>0</v>
      </c>
      <c r="Z25" s="43"/>
    </row>
    <row r="26" spans="1:26" s="32" customFormat="1" ht="15" customHeight="1" x14ac:dyDescent="0.25">
      <c r="A26" s="36" t="str">
        <f>M1D!B40</f>
        <v>24/2017</v>
      </c>
      <c r="B26" s="36" t="str">
        <f>M1D!C40</f>
        <v>Vladan Babić</v>
      </c>
      <c r="C26" s="37"/>
      <c r="D26" s="38"/>
      <c r="E26" s="38"/>
      <c r="F26" s="38"/>
      <c r="G26" s="38"/>
      <c r="H26" s="38"/>
      <c r="I26" s="39"/>
      <c r="J26" s="39"/>
      <c r="K26" s="39"/>
      <c r="L26" s="39"/>
      <c r="M26" s="39"/>
      <c r="N26" s="39"/>
      <c r="O26" s="40">
        <f>IF(M1D!D40="","",M1D!D40)</f>
        <v>0</v>
      </c>
      <c r="P26" s="40">
        <f>IF(M1D!F40="","",M1D!F40)</f>
        <v>26</v>
      </c>
      <c r="Q26" s="41"/>
      <c r="R26" s="40" t="str">
        <f>IF(M1D!L40="","",M1D!L40)</f>
        <v/>
      </c>
      <c r="S26" s="40">
        <f>IF(M1D!O40="","",M1D!O40)</f>
        <v>8</v>
      </c>
      <c r="T26" s="40">
        <f t="shared" si="0"/>
        <v>76</v>
      </c>
      <c r="U26" s="47" t="str">
        <f>IF(T26&lt;45,"F",IF(T26&lt;60,"E",IF(T26&lt;70,"D",IF(T26&lt;80,"C",IF(T26&lt;90,"B",A)))))</f>
        <v>C</v>
      </c>
      <c r="V26" s="43">
        <v>0</v>
      </c>
      <c r="W26" s="43">
        <v>0</v>
      </c>
      <c r="X26" s="43">
        <v>0</v>
      </c>
      <c r="Y26" s="46">
        <v>50</v>
      </c>
      <c r="Z26" s="43"/>
    </row>
    <row r="27" spans="1:26" s="32" customFormat="1" ht="15" customHeight="1" x14ac:dyDescent="0.25">
      <c r="A27" s="36" t="str">
        <f>M1D!B42</f>
        <v>26/2017</v>
      </c>
      <c r="B27" s="36" t="str">
        <f>M1D!C42</f>
        <v>Belma Muratović</v>
      </c>
      <c r="C27" s="37"/>
      <c r="D27" s="38"/>
      <c r="E27" s="38"/>
      <c r="F27" s="38"/>
      <c r="G27" s="38"/>
      <c r="H27" s="38"/>
      <c r="I27" s="39"/>
      <c r="J27" s="39"/>
      <c r="K27" s="39"/>
      <c r="L27" s="39"/>
      <c r="M27" s="39"/>
      <c r="N27" s="39"/>
      <c r="O27" s="40">
        <f>IF(M1D!D42="","",M1D!D42)</f>
        <v>0</v>
      </c>
      <c r="P27" s="40">
        <f>IF(M1D!F42="","",M1D!F42)</f>
        <v>17</v>
      </c>
      <c r="Q27" s="41"/>
      <c r="R27" s="40">
        <f>IF(M1D!L42="","",M1D!L42)</f>
        <v>0</v>
      </c>
      <c r="S27" s="40">
        <f>IF(M1D!O42="","",M1D!O42)</f>
        <v>10</v>
      </c>
      <c r="T27" s="40">
        <f t="shared" si="0"/>
        <v>27</v>
      </c>
      <c r="U27" s="40" t="str">
        <f>IF(T27&lt;45,"F",IF(T27&lt;60,"E",IF(T27&lt;70,"D",IF(T27&lt;80,"C",IF(T27&lt;90,"B",A)))))</f>
        <v>F</v>
      </c>
      <c r="V27" s="43">
        <v>0</v>
      </c>
      <c r="W27" s="43">
        <v>0</v>
      </c>
      <c r="X27" s="43">
        <v>0</v>
      </c>
      <c r="Y27" s="46">
        <v>0</v>
      </c>
      <c r="Z27" s="43"/>
    </row>
    <row r="28" spans="1:26" s="32" customFormat="1" ht="15" customHeight="1" x14ac:dyDescent="0.25">
      <c r="A28" s="36" t="str">
        <f>M1D!B44</f>
        <v>30/2017</v>
      </c>
      <c r="B28" s="36" t="str">
        <f>M1D!C44</f>
        <v>Elmaz Feratović</v>
      </c>
      <c r="C28" s="37"/>
      <c r="D28" s="38"/>
      <c r="E28" s="38"/>
      <c r="F28" s="38"/>
      <c r="G28" s="38"/>
      <c r="H28" s="38"/>
      <c r="I28" s="39"/>
      <c r="J28" s="39"/>
      <c r="K28" s="39"/>
      <c r="L28" s="39"/>
      <c r="M28" s="39"/>
      <c r="N28" s="39"/>
      <c r="O28" s="40" t="str">
        <f>IF(M1D!D44="","",M1D!D44)</f>
        <v/>
      </c>
      <c r="P28" s="40" t="str">
        <f>IF(M1D!F44="","",M1D!F44)</f>
        <v/>
      </c>
      <c r="Q28" s="41"/>
      <c r="R28" s="40" t="str">
        <f>IF(M1D!L44="","",M1D!L44)</f>
        <v/>
      </c>
      <c r="S28" s="40" t="str">
        <f>IF(M1D!O44="","",M1D!O44)</f>
        <v/>
      </c>
      <c r="T28" s="40">
        <f t="shared" si="0"/>
        <v>0</v>
      </c>
      <c r="U28" s="40" t="str">
        <f>IF(T28&lt;45,"F",IF(T28&lt;60,"E",IF(T28&lt;70,"D",IF(T28&lt;80,"C",IF(T28&lt;90,"B",A)))))</f>
        <v>F</v>
      </c>
      <c r="V28" s="43"/>
      <c r="W28" s="43"/>
      <c r="X28" s="43"/>
      <c r="Y28" s="43"/>
      <c r="Z28" s="43"/>
    </row>
    <row r="29" spans="1:26" s="32" customFormat="1" ht="15" customHeight="1" x14ac:dyDescent="0.25">
      <c r="A29" s="36" t="str">
        <f>M1D!B46</f>
        <v>33/2017</v>
      </c>
      <c r="B29" s="36" t="str">
        <f>M1D!C46</f>
        <v>Dalibor Ranković</v>
      </c>
      <c r="C29" s="37"/>
      <c r="D29" s="38"/>
      <c r="E29" s="38"/>
      <c r="F29" s="38"/>
      <c r="G29" s="38"/>
      <c r="H29" s="38"/>
      <c r="I29" s="39"/>
      <c r="J29" s="39"/>
      <c r="K29" s="39"/>
      <c r="L29" s="39"/>
      <c r="M29" s="39"/>
      <c r="N29" s="39"/>
      <c r="O29" s="40" t="str">
        <f>IF(M1D!D46="","",M1D!D46)</f>
        <v/>
      </c>
      <c r="P29" s="40" t="str">
        <f>IF(M1D!F46="","",M1D!F46)</f>
        <v/>
      </c>
      <c r="Q29" s="41"/>
      <c r="R29" s="40" t="str">
        <f>IF(M1D!L46="","",M1D!L46)</f>
        <v/>
      </c>
      <c r="S29" s="40" t="str">
        <f>IF(M1D!O46="","",M1D!O46)</f>
        <v/>
      </c>
      <c r="T29" s="40">
        <f t="shared" si="0"/>
        <v>0</v>
      </c>
      <c r="U29" s="40" t="str">
        <f>IF(T29&lt;45,"F",IF(T29&lt;60,"E",IF(T29&lt;70,"D",IF(T29&lt;80,"C",IF(T29&lt;90,"B",A)))))</f>
        <v>F</v>
      </c>
      <c r="V29" s="43"/>
      <c r="W29" s="43"/>
      <c r="X29" s="43"/>
      <c r="Y29" s="43"/>
      <c r="Z29" s="43"/>
    </row>
    <row r="30" spans="1:26" s="32" customFormat="1" ht="15" customHeight="1" x14ac:dyDescent="0.25">
      <c r="A30" s="36" t="str">
        <f>M1D!B48</f>
        <v>38/2017</v>
      </c>
      <c r="B30" s="36" t="str">
        <f>M1D!C48</f>
        <v>Enis Ličina</v>
      </c>
      <c r="C30" s="37"/>
      <c r="D30" s="38"/>
      <c r="E30" s="38"/>
      <c r="F30" s="38"/>
      <c r="G30" s="38"/>
      <c r="H30" s="38"/>
      <c r="I30" s="39"/>
      <c r="J30" s="39"/>
      <c r="K30" s="39"/>
      <c r="L30" s="39"/>
      <c r="M30" s="39"/>
      <c r="N30" s="39"/>
      <c r="O30" s="40" t="str">
        <f>IF(M1D!D48="","",M1D!D48)</f>
        <v/>
      </c>
      <c r="P30" s="40" t="str">
        <f>IF(M1D!F48="","",M1D!F48)</f>
        <v/>
      </c>
      <c r="Q30" s="41"/>
      <c r="R30" s="40" t="str">
        <f>IF(M1D!L48="","",M1D!L48)</f>
        <v/>
      </c>
      <c r="S30" s="40" t="str">
        <f>IF(M1D!O48="","",M1D!O48)</f>
        <v/>
      </c>
      <c r="T30" s="40">
        <f t="shared" si="0"/>
        <v>0</v>
      </c>
      <c r="U30" s="40" t="str">
        <f>IF(T30&lt;45,"F",IF(T30&lt;60,"E",IF(T30&lt;70,"D",IF(T30&lt;80,"C",IF(T30&lt;90,"B",A)))))</f>
        <v>F</v>
      </c>
      <c r="V30" s="43"/>
      <c r="W30" s="43"/>
      <c r="X30" s="43"/>
      <c r="Y30" s="43"/>
      <c r="Z30" s="43"/>
    </row>
    <row r="31" spans="1:26" s="32" customFormat="1" ht="15" customHeight="1" x14ac:dyDescent="0.25">
      <c r="A31" s="36" t="str">
        <f>M1D!B49</f>
        <v>1/2016</v>
      </c>
      <c r="B31" s="36" t="str">
        <f>M1D!C49</f>
        <v>Jovana Brakočević</v>
      </c>
      <c r="C31" s="37"/>
      <c r="D31" s="38"/>
      <c r="E31" s="38"/>
      <c r="F31" s="38"/>
      <c r="G31" s="38"/>
      <c r="H31" s="38"/>
      <c r="I31" s="39"/>
      <c r="J31" s="39"/>
      <c r="K31" s="39"/>
      <c r="L31" s="39"/>
      <c r="M31" s="39"/>
      <c r="N31" s="39"/>
      <c r="O31" s="40">
        <f>IF(M1D!D49="","",M1D!D49)</f>
        <v>0</v>
      </c>
      <c r="P31" s="40">
        <f>IF(M1D!F49="","",M1D!F49)</f>
        <v>23</v>
      </c>
      <c r="Q31" s="41"/>
      <c r="R31" s="40">
        <f>IF(M1D!L49="","",M1D!L49)</f>
        <v>0</v>
      </c>
      <c r="S31" s="40">
        <f>IF(M1D!O49="","",M1D!O49)</f>
        <v>0</v>
      </c>
      <c r="T31" s="40">
        <f t="shared" si="0"/>
        <v>53</v>
      </c>
      <c r="U31" s="47" t="str">
        <f>IF(T31&lt;45,"F",IF(T31&lt;60,"E",IF(T31&lt;70,"D",IF(T31&lt;80,"C",IF(T31&lt;90,"B",A)))))</f>
        <v>E</v>
      </c>
      <c r="V31" s="43">
        <v>0</v>
      </c>
      <c r="W31" s="43">
        <v>0</v>
      </c>
      <c r="X31" s="43">
        <v>0</v>
      </c>
      <c r="Y31" s="46">
        <v>30</v>
      </c>
      <c r="Z31" s="43"/>
    </row>
    <row r="32" spans="1:26" s="32" customFormat="1" ht="15" customHeight="1" x14ac:dyDescent="0.25">
      <c r="A32" s="36" t="str">
        <f>M1D!B50</f>
        <v>2/2016</v>
      </c>
      <c r="B32" s="36" t="str">
        <f>M1D!C50</f>
        <v>Pavle Dejanović</v>
      </c>
      <c r="C32" s="37"/>
      <c r="D32" s="38"/>
      <c r="E32" s="38"/>
      <c r="F32" s="38"/>
      <c r="G32" s="38"/>
      <c r="H32" s="38"/>
      <c r="I32" s="39"/>
      <c r="J32" s="39"/>
      <c r="K32" s="39"/>
      <c r="L32" s="39"/>
      <c r="M32" s="39"/>
      <c r="N32" s="39"/>
      <c r="O32" s="40">
        <f>IF(M1D!D50="","",M1D!D50)</f>
        <v>15</v>
      </c>
      <c r="P32" s="40">
        <f>IF(M1D!F50="","",M1D!F50)</f>
        <v>5</v>
      </c>
      <c r="Q32" s="41"/>
      <c r="R32" s="40" t="str">
        <f>IF(M1D!L50="","",M1D!L50)</f>
        <v/>
      </c>
      <c r="S32" s="40">
        <f>IF(M1D!O50="","",M1D!O50)</f>
        <v>0</v>
      </c>
      <c r="T32" s="40">
        <f t="shared" si="0"/>
        <v>47</v>
      </c>
      <c r="U32" s="47" t="str">
        <f>IF(T32&lt;45,"F",IF(T32&lt;60,"E",IF(T32&lt;70,"D",IF(T32&lt;80,"C",IF(T32&lt;90,"B",A)))))</f>
        <v>E</v>
      </c>
      <c r="V32" s="43">
        <v>21</v>
      </c>
      <c r="W32" s="43"/>
      <c r="X32" s="43">
        <v>26</v>
      </c>
      <c r="Y32" s="43"/>
      <c r="Z32" s="43"/>
    </row>
    <row r="33" spans="1:26" s="32" customFormat="1" ht="15" customHeight="1" x14ac:dyDescent="0.25">
      <c r="A33" s="36" t="str">
        <f>M1D!B51</f>
        <v>10/2016</v>
      </c>
      <c r="B33" s="36" t="str">
        <f>M1D!C51</f>
        <v>Robert Marniković</v>
      </c>
      <c r="C33" s="37" t="s">
        <v>195</v>
      </c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40">
        <f>IF(M1D!D51="","",M1D!D51)</f>
        <v>10</v>
      </c>
      <c r="P33" s="40">
        <f>IF(M1D!F51="","",M1D!F51)</f>
        <v>13</v>
      </c>
      <c r="Q33" s="41"/>
      <c r="R33" s="40">
        <f>IF(M1D!L51="","",M1D!L51)</f>
        <v>0</v>
      </c>
      <c r="S33" s="40">
        <f>IF(M1D!O51="","",M1D!O51)</f>
        <v>0</v>
      </c>
      <c r="T33" s="40">
        <f t="shared" si="0"/>
        <v>45</v>
      </c>
      <c r="U33" s="47" t="str">
        <f>IF(T33&lt;45,"F",IF(T33&lt;60,"E",IF(T33&lt;70,"D",IF(T33&lt;80,"C",IF(T33&lt;90,"B",A)))))</f>
        <v>E</v>
      </c>
      <c r="V33" s="43">
        <v>0</v>
      </c>
      <c r="W33" s="43">
        <v>20</v>
      </c>
      <c r="X33" s="43">
        <v>25</v>
      </c>
      <c r="Y33" s="46">
        <v>0</v>
      </c>
      <c r="Z33" s="43"/>
    </row>
    <row r="34" spans="1:26" s="32" customFormat="1" ht="13.8" x14ac:dyDescent="0.25">
      <c r="A34" s="36" t="str">
        <f>M1D!B57</f>
        <v>39/2016</v>
      </c>
      <c r="B34" s="44" t="str">
        <f>M1D!C57</f>
        <v>Branko Teofilov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0" t="str">
        <f>IF(M1D!D57="","",M1D!D57)</f>
        <v/>
      </c>
      <c r="P34" s="40" t="str">
        <f>IF(M1D!F57="","",M1D!F57)</f>
        <v/>
      </c>
      <c r="Q34" s="45"/>
      <c r="R34" s="40" t="str">
        <f>IF(M1D!L57="","",M1D!L57)</f>
        <v/>
      </c>
      <c r="S34" s="40" t="str">
        <f>IF(M1D!O57="","",M1D!O57)</f>
        <v/>
      </c>
      <c r="T34" s="40">
        <f t="shared" si="0"/>
        <v>0</v>
      </c>
      <c r="U34" s="40" t="str">
        <f>IF(T34&lt;45,"F",IF(T34&lt;60,"E",IF(T34&lt;70,"D",IF(T34&lt;80,"C",IF(T34&lt;90,"B",A)))))</f>
        <v>F</v>
      </c>
      <c r="V34" s="43"/>
      <c r="W34" s="43"/>
      <c r="X34" s="43"/>
      <c r="Y34" s="43"/>
      <c r="Z34" s="43"/>
    </row>
    <row r="35" spans="1:26" s="32" customFormat="1" ht="13.8" x14ac:dyDescent="0.25">
      <c r="A35" s="36" t="str">
        <f>M1D!B58</f>
        <v>5/2015</v>
      </c>
      <c r="B35" s="44" t="str">
        <f>M1D!C58</f>
        <v>Semir Čohović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0" t="str">
        <f>IF(M1D!D58="","",M1D!D58)</f>
        <v/>
      </c>
      <c r="P35" s="40">
        <f>IF(M1D!F58="","",M1D!F58)</f>
        <v>6</v>
      </c>
      <c r="Q35" s="45"/>
      <c r="R35" s="40" t="str">
        <f>IF(M1D!L58="","",M1D!L58)</f>
        <v/>
      </c>
      <c r="S35" s="40">
        <f>IF(M1D!O58="","",M1D!O58)</f>
        <v>11</v>
      </c>
      <c r="T35" s="40">
        <f t="shared" si="0"/>
        <v>55</v>
      </c>
      <c r="U35" s="47" t="str">
        <f>IF(T35&lt;45,"F",IF(T35&lt;60,"E",IF(T35&lt;70,"D",IF(T35&lt;80,"C",IF(T35&lt;90,"B",A)))))</f>
        <v>E</v>
      </c>
      <c r="V35" s="43">
        <v>15</v>
      </c>
      <c r="W35" s="43">
        <v>15</v>
      </c>
      <c r="X35" s="43">
        <v>25</v>
      </c>
      <c r="Y35" s="46">
        <v>40</v>
      </c>
      <c r="Z35" s="43"/>
    </row>
    <row r="36" spans="1:26" s="32" customFormat="1" ht="13.8" x14ac:dyDescent="0.25">
      <c r="A36" s="36" t="str">
        <f>M1D!B59</f>
        <v>7/2015</v>
      </c>
      <c r="B36" s="44" t="str">
        <f>M1D!C59</f>
        <v>Sara Milosavljević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0" t="str">
        <f>IF(M1D!D59="","",M1D!D59)</f>
        <v/>
      </c>
      <c r="P36" s="40" t="str">
        <f>IF(M1D!F59="","",M1D!F59)</f>
        <v/>
      </c>
      <c r="Q36" s="45"/>
      <c r="R36" s="40" t="str">
        <f>IF(M1D!L59="","",M1D!L59)</f>
        <v/>
      </c>
      <c r="S36" s="40">
        <f>IF(M1D!O59="","",M1D!O59)</f>
        <v>24</v>
      </c>
      <c r="T36" s="40">
        <f t="shared" si="0"/>
        <v>24</v>
      </c>
      <c r="U36" s="40" t="str">
        <f>IF(T36&lt;45,"F",IF(T36&lt;60,"E",IF(T36&lt;70,"D",IF(T36&lt;80,"C",IF(T36&lt;90,"B",A)))))</f>
        <v>F</v>
      </c>
      <c r="V36" s="43"/>
      <c r="W36" s="43"/>
      <c r="X36" s="43"/>
      <c r="Y36" s="43"/>
      <c r="Z36" s="43"/>
    </row>
    <row r="37" spans="1:26" s="32" customFormat="1" ht="13.8" x14ac:dyDescent="0.25">
      <c r="A37" s="36" t="str">
        <f>M1D!B60</f>
        <v>20/2015</v>
      </c>
      <c r="B37" s="44" t="str">
        <f>M1D!C60</f>
        <v>Jovana Šćekić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0" t="str">
        <f>IF(M1D!D60="","",M1D!D60)</f>
        <v/>
      </c>
      <c r="P37" s="40">
        <f>IF(M1D!F60="","",M1D!F60)</f>
        <v>4</v>
      </c>
      <c r="Q37" s="45"/>
      <c r="R37" s="40" t="str">
        <f>IF(M1D!L60="","",M1D!L60)</f>
        <v/>
      </c>
      <c r="S37" s="40">
        <f>IF(M1D!O60="","",M1D!O60)</f>
        <v>10</v>
      </c>
      <c r="T37" s="40">
        <f t="shared" si="0"/>
        <v>55</v>
      </c>
      <c r="U37" s="47" t="str">
        <f>IF(T37&lt;45,"F",IF(T37&lt;60,"E",IF(T37&lt;70,"D",IF(T37&lt;80,"C",IF(T37&lt;90,"B",A)))))</f>
        <v>E</v>
      </c>
      <c r="V37" s="43">
        <v>15</v>
      </c>
      <c r="W37" s="43">
        <v>0</v>
      </c>
      <c r="X37" s="43">
        <v>0</v>
      </c>
      <c r="Y37" s="46">
        <v>40</v>
      </c>
      <c r="Z37" s="43"/>
    </row>
    <row r="38" spans="1:26" s="32" customFormat="1" ht="13.8" x14ac:dyDescent="0.25">
      <c r="A38" s="36" t="str">
        <f>M1D!B64</f>
        <v>20/2014</v>
      </c>
      <c r="B38" s="44" t="str">
        <f>M1D!C64</f>
        <v>Selmir Muminović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0" t="str">
        <f>IF(M1D!D64="","",M1D!D64)</f>
        <v/>
      </c>
      <c r="P38" s="40" t="str">
        <f>IF(M1D!F64="","",M1D!F64)</f>
        <v/>
      </c>
      <c r="Q38" s="45"/>
      <c r="R38" s="40" t="str">
        <f>IF(M1D!L64="","",M1D!L64)</f>
        <v/>
      </c>
      <c r="S38" s="40" t="str">
        <f>IF(M1D!O64="","",M1D!O64)</f>
        <v/>
      </c>
      <c r="T38" s="40">
        <f t="shared" si="0"/>
        <v>0</v>
      </c>
      <c r="U38" s="40" t="str">
        <f>IF(T38&lt;45,"F",IF(T38&lt;60,"E",IF(T38&lt;70,"D",IF(T38&lt;80,"C",IF(T38&lt;90,"B",A)))))</f>
        <v>F</v>
      </c>
      <c r="V38" s="43"/>
      <c r="W38" s="43">
        <v>0</v>
      </c>
      <c r="X38" s="43"/>
      <c r="Y38" s="43">
        <v>0</v>
      </c>
      <c r="Z38" s="43"/>
    </row>
    <row r="39" spans="1:26" s="32" customFormat="1" ht="13.8" x14ac:dyDescent="0.25">
      <c r="A39" s="36" t="str">
        <f>M1D!B65</f>
        <v>37/2014</v>
      </c>
      <c r="B39" s="44" t="str">
        <f>M1D!C65</f>
        <v>Nenad Aranitović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0">
        <f>IF(M1D!D65="","",M1D!D65)</f>
        <v>5</v>
      </c>
      <c r="P39" s="40">
        <f>IF(M1D!F65="","",M1D!F65)</f>
        <v>3</v>
      </c>
      <c r="Q39" s="45"/>
      <c r="R39" s="40">
        <f>IF(M1D!L65="","",M1D!L65)</f>
        <v>0</v>
      </c>
      <c r="S39" s="40">
        <f>IF(M1D!O65="","",M1D!O65)</f>
        <v>4</v>
      </c>
      <c r="T39" s="40">
        <f t="shared" si="0"/>
        <v>25</v>
      </c>
      <c r="U39" s="40" t="str">
        <f>IF(T39&lt;45,"F",IF(T39&lt;60,"E",IF(T39&lt;70,"D",IF(T39&lt;80,"C",IF(T39&lt;90,"B",A)))))</f>
        <v>F</v>
      </c>
      <c r="V39" s="43">
        <v>0</v>
      </c>
      <c r="W39" s="43">
        <v>5</v>
      </c>
      <c r="X39" s="43">
        <v>0</v>
      </c>
      <c r="Y39" s="46">
        <v>20</v>
      </c>
      <c r="Z39" s="43"/>
    </row>
    <row r="40" spans="1:26" ht="13.8" x14ac:dyDescent="0.25">
      <c r="A40" s="36" t="s">
        <v>194</v>
      </c>
      <c r="B40" s="43" t="s">
        <v>192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0">
        <f t="shared" si="0"/>
        <v>45</v>
      </c>
      <c r="U40" s="47" t="str">
        <f>IF(T40&lt;45,"F",IF(T40&lt;60,"E",IF(T40&lt;70,"D",IF(T40&lt;80,"C",IF(T40&lt;90,"B",A)))))</f>
        <v>E</v>
      </c>
      <c r="V40" s="43">
        <v>0</v>
      </c>
      <c r="W40" s="43">
        <v>20</v>
      </c>
      <c r="X40" s="43">
        <v>25</v>
      </c>
      <c r="Y40" s="46">
        <v>0</v>
      </c>
      <c r="Z40" s="43"/>
    </row>
    <row r="41" spans="1:26" ht="13.8" x14ac:dyDescent="0.25">
      <c r="B41" t="s">
        <v>193</v>
      </c>
      <c r="T41" s="40">
        <f t="shared" si="0"/>
        <v>46</v>
      </c>
      <c r="U41" s="47" t="str">
        <f>IF(T41&lt;45,"F",IF(T41&lt;60,"E",IF(T41&lt;70,"D",IF(T41&lt;80,"C",IF(T41&lt;90,"B",A)))))</f>
        <v>E</v>
      </c>
      <c r="V41" s="46">
        <v>21</v>
      </c>
      <c r="X41" s="43">
        <v>25</v>
      </c>
    </row>
    <row r="42" spans="1:26" ht="15" customHeight="1" x14ac:dyDescent="0.25">
      <c r="B42" t="s">
        <v>87</v>
      </c>
      <c r="P42">
        <v>2</v>
      </c>
      <c r="S42">
        <v>4</v>
      </c>
      <c r="T42" s="40">
        <f t="shared" si="0"/>
        <v>50</v>
      </c>
      <c r="U42" s="47" t="str">
        <f>IF(T42&lt;45,"F",IF(T42&lt;60,"E",IF(T42&lt;70,"D",IF(T42&lt;80,"C",IF(T42&lt;90,"B",A)))))</f>
        <v>E</v>
      </c>
      <c r="V42" s="46">
        <v>25</v>
      </c>
      <c r="X42" s="43">
        <v>25</v>
      </c>
    </row>
    <row r="43" spans="1:26" ht="15" customHeight="1" x14ac:dyDescent="0.25">
      <c r="B43" t="s">
        <v>56</v>
      </c>
      <c r="O43">
        <v>27</v>
      </c>
      <c r="P43">
        <v>27</v>
      </c>
      <c r="R43">
        <v>7</v>
      </c>
      <c r="S43">
        <v>7</v>
      </c>
      <c r="T43" s="40">
        <f t="shared" si="0"/>
        <v>77</v>
      </c>
      <c r="U43" s="47" t="str">
        <f>IF(T43&lt;45,"F",IF(T43&lt;60,"E",IF(T43&lt;70,"D",IF(T43&lt;80,"C",IF(T43&lt;90,"B",A)))))</f>
        <v>C</v>
      </c>
      <c r="X43">
        <v>50</v>
      </c>
    </row>
    <row r="44" spans="1:26" ht="13.8" x14ac:dyDescent="0.25">
      <c r="B44" t="s">
        <v>115</v>
      </c>
      <c r="C44" t="s">
        <v>196</v>
      </c>
      <c r="T44" s="40">
        <f t="shared" si="0"/>
        <v>45</v>
      </c>
      <c r="U44" s="47" t="str">
        <f>IF(T44&lt;45,"F",IF(T44&lt;60,"E",IF(T44&lt;70,"D",IF(T44&lt;80,"C",IF(T44&lt;90,"B",A)))))</f>
        <v>E</v>
      </c>
      <c r="W44">
        <v>25</v>
      </c>
      <c r="Y44">
        <v>20</v>
      </c>
    </row>
  </sheetData>
  <sheetProtection selectLockedCells="1" selectUnlockedCells="1"/>
  <mergeCells count="18">
    <mergeCell ref="U5:U7"/>
    <mergeCell ref="R6:S6"/>
    <mergeCell ref="A5:A7"/>
    <mergeCell ref="B5:B7"/>
    <mergeCell ref="C5:S5"/>
    <mergeCell ref="D6:H6"/>
    <mergeCell ref="I6:K6"/>
    <mergeCell ref="L6:N6"/>
    <mergeCell ref="O6:Q6"/>
    <mergeCell ref="T5:T7"/>
    <mergeCell ref="A1:R1"/>
    <mergeCell ref="S1:U1"/>
    <mergeCell ref="A2:N2"/>
    <mergeCell ref="O2:U2"/>
    <mergeCell ref="H3:P3"/>
    <mergeCell ref="Q3:U3"/>
    <mergeCell ref="A3:C3"/>
    <mergeCell ref="D3:G3"/>
  </mergeCells>
  <phoneticPr fontId="26" type="noConversion"/>
  <pageMargins left="0.35433070866141736" right="0.27559055118110237" top="0.78740157480314965" bottom="0.98425196850393704" header="0.51181102362204722" footer="0.51181102362204722"/>
  <pageSetup paperSize="9" firstPageNumber="0" orientation="landscape" horizontalDpi="300" verticalDpi="300" r:id="rId1"/>
  <headerFooter alignWithMargins="0">
    <oddFooter>&amp;RPOTPIS NASTAVNIKA___________________________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zoomScaleNormal="165" workbookViewId="0">
      <pane ySplit="7" topLeftCell="A52" activePane="bottomLeft" state="frozen"/>
      <selection pane="bottomLeft" activeCell="H57" sqref="H57"/>
    </sheetView>
  </sheetViews>
  <sheetFormatPr defaultColWidth="9.109375" defaultRowHeight="12.75" customHeight="1" x14ac:dyDescent="0.25"/>
  <cols>
    <col min="1" max="1" width="7.33203125" style="11" customWidth="1"/>
    <col min="2" max="2" width="11.109375" style="11" customWidth="1"/>
    <col min="3" max="3" width="25.33203125" style="11" customWidth="1"/>
    <col min="4" max="4" width="0.33203125" style="11" customWidth="1"/>
    <col min="5" max="5" width="11.109375" style="11" customWidth="1"/>
    <col min="6" max="6" width="11.44140625" style="11" customWidth="1"/>
    <col min="7" max="7" width="10" style="11" customWidth="1"/>
    <col min="8" max="8" width="12.44140625" style="11" customWidth="1"/>
    <col min="9" max="16384" width="9.109375" style="11"/>
  </cols>
  <sheetData>
    <row r="1" spans="1:8" s="12" customFormat="1" ht="28.5" customHeight="1" x14ac:dyDescent="0.25">
      <c r="A1" s="71" t="s">
        <v>30</v>
      </c>
      <c r="B1" s="72"/>
      <c r="C1" s="72"/>
      <c r="D1" s="72"/>
      <c r="E1" s="72"/>
      <c r="F1" s="76" t="s">
        <v>44</v>
      </c>
      <c r="G1" s="76"/>
      <c r="H1" s="77"/>
    </row>
    <row r="2" spans="1:8" ht="22.5" customHeight="1" x14ac:dyDescent="0.3">
      <c r="A2" s="78" t="s">
        <v>45</v>
      </c>
      <c r="B2" s="79"/>
      <c r="C2" s="79"/>
      <c r="D2" s="79"/>
      <c r="E2" s="79"/>
      <c r="F2" s="79"/>
      <c r="G2" s="79"/>
      <c r="H2" s="79"/>
    </row>
    <row r="3" spans="1:8" ht="27" customHeight="1" x14ac:dyDescent="0.25">
      <c r="A3" s="80" t="s">
        <v>46</v>
      </c>
      <c r="B3" s="79"/>
      <c r="C3" s="79"/>
      <c r="D3" s="73" t="s">
        <v>185</v>
      </c>
      <c r="E3" s="74"/>
      <c r="F3" s="74"/>
      <c r="G3" s="74"/>
      <c r="H3" s="74"/>
    </row>
    <row r="4" spans="1:8" ht="17.25" customHeight="1" x14ac:dyDescent="0.3">
      <c r="A4" s="81" t="s">
        <v>186</v>
      </c>
      <c r="B4" s="79"/>
      <c r="C4" s="79"/>
      <c r="D4" s="79"/>
      <c r="E4" s="75" t="s">
        <v>51</v>
      </c>
      <c r="F4" s="75"/>
      <c r="G4" s="75"/>
      <c r="H4" s="75"/>
    </row>
    <row r="5" spans="1:8" ht="4.5" customHeight="1" x14ac:dyDescent="0.3">
      <c r="B5" s="83"/>
      <c r="C5" s="83"/>
      <c r="D5" s="83"/>
      <c r="E5" s="83"/>
      <c r="F5" s="83"/>
      <c r="G5" s="83"/>
      <c r="H5" s="83"/>
    </row>
    <row r="6" spans="1:8" s="13" customFormat="1" ht="25.5" customHeight="1" thickBot="1" x14ac:dyDescent="0.3">
      <c r="A6" s="84" t="s">
        <v>47</v>
      </c>
      <c r="B6" s="89" t="s">
        <v>12</v>
      </c>
      <c r="C6" s="82" t="s">
        <v>31</v>
      </c>
      <c r="D6" s="82"/>
      <c r="E6" s="86" t="s">
        <v>32</v>
      </c>
      <c r="F6" s="87"/>
      <c r="G6" s="88"/>
      <c r="H6" s="82" t="s">
        <v>33</v>
      </c>
    </row>
    <row r="7" spans="1:8" s="13" customFormat="1" ht="42" customHeight="1" thickTop="1" thickBot="1" x14ac:dyDescent="0.3">
      <c r="A7" s="85"/>
      <c r="B7" s="90"/>
      <c r="C7" s="82"/>
      <c r="D7" s="82"/>
      <c r="E7" s="18" t="s">
        <v>34</v>
      </c>
      <c r="F7" s="14" t="s">
        <v>35</v>
      </c>
      <c r="G7" s="14" t="s">
        <v>9</v>
      </c>
      <c r="H7" s="82"/>
    </row>
    <row r="8" spans="1:8" ht="15" customHeight="1" thickTop="1" x14ac:dyDescent="0.25">
      <c r="A8" s="23">
        <f>M1D!A3</f>
        <v>1</v>
      </c>
      <c r="B8" s="24" t="str">
        <f>M1D!B3</f>
        <v>32/2019</v>
      </c>
      <c r="C8" s="69" t="str">
        <f>M1D!C3</f>
        <v>Snežana Zlatičanin</v>
      </c>
      <c r="D8" s="70"/>
      <c r="E8" s="19">
        <f>IF(AND(Osvojeni!O8="",Osvojeni!P8=""),"",MAX(Osvojeni!O8,Osvojeni!P8))</f>
        <v>17</v>
      </c>
      <c r="F8" s="19">
        <f>IF(AND(Osvojeni!R8="",Osvojeni!S8=""),"",MAX(Osvojeni!R8,Osvojeni!S8))</f>
        <v>10</v>
      </c>
      <c r="G8" s="20">
        <f>IF(Osvojeni!T8="","",Osvojeni!T8)</f>
        <v>45</v>
      </c>
      <c r="H8" s="20" t="str">
        <f>IF(Osvojeni!U8="","",Osvojeni!U8)</f>
        <v>E</v>
      </c>
    </row>
    <row r="9" spans="1:8" ht="15" customHeight="1" x14ac:dyDescent="0.25">
      <c r="A9" s="23">
        <f>M1D!A4</f>
        <v>2</v>
      </c>
      <c r="B9" s="24" t="str">
        <f>M1D!B4</f>
        <v>37/2019</v>
      </c>
      <c r="C9" s="67" t="str">
        <f>M1D!C4</f>
        <v>Edin Sutaj</v>
      </c>
      <c r="D9" s="68"/>
      <c r="E9" s="19" t="e">
        <f>IF(AND(Osvojeni!#REF!="",Osvojeni!#REF!=""),"",MAX(Osvojeni!#REF!,Osvojeni!#REF!))</f>
        <v>#REF!</v>
      </c>
      <c r="F9" s="19" t="e">
        <f>IF(AND(Osvojeni!#REF!="",Osvojeni!#REF!=""),"",MAX(Osvojeni!#REF!,Osvojeni!#REF!))</f>
        <v>#REF!</v>
      </c>
      <c r="G9" s="20" t="e">
        <f>IF(Osvojeni!#REF!="","",Osvojeni!#REF!)</f>
        <v>#REF!</v>
      </c>
      <c r="H9" s="20" t="e">
        <f>IF(Osvojeni!#REF!="","",Osvojeni!#REF!)</f>
        <v>#REF!</v>
      </c>
    </row>
    <row r="10" spans="1:8" ht="15" customHeight="1" x14ac:dyDescent="0.25">
      <c r="A10" s="23">
        <f>M1D!A5</f>
        <v>3</v>
      </c>
      <c r="B10" s="24" t="str">
        <f>M1D!B5</f>
        <v>38/2019</v>
      </c>
      <c r="C10" s="67" t="str">
        <f>M1D!C5</f>
        <v>Mimoza Drešaj</v>
      </c>
      <c r="D10" s="68"/>
      <c r="E10" s="19" t="e">
        <f>IF(AND(Osvojeni!#REF!="",Osvojeni!#REF!=""),"",MAX(Osvojeni!#REF!,Osvojeni!#REF!))</f>
        <v>#REF!</v>
      </c>
      <c r="F10" s="19" t="e">
        <f>IF(AND(Osvojeni!#REF!="",Osvojeni!#REF!=""),"",MAX(Osvojeni!#REF!,Osvojeni!#REF!))</f>
        <v>#REF!</v>
      </c>
      <c r="G10" s="20" t="e">
        <f>IF(Osvojeni!#REF!="","",Osvojeni!#REF!)</f>
        <v>#REF!</v>
      </c>
      <c r="H10" s="20" t="e">
        <f>IF(Osvojeni!#REF!="","",Osvojeni!#REF!)</f>
        <v>#REF!</v>
      </c>
    </row>
    <row r="11" spans="1:8" ht="15" customHeight="1" x14ac:dyDescent="0.25">
      <c r="A11" s="23">
        <f>M1D!A6</f>
        <v>4</v>
      </c>
      <c r="B11" s="24" t="str">
        <f>M1D!B6</f>
        <v>40/2019</v>
      </c>
      <c r="C11" s="67" t="str">
        <f>M1D!C6</f>
        <v>Veselin Kontić</v>
      </c>
      <c r="D11" s="68"/>
      <c r="E11" s="19" t="str">
        <f>IF(AND(Osvojeni!O9="",Osvojeni!P9=""),"",MAX(Osvojeni!O9,Osvojeni!P9))</f>
        <v/>
      </c>
      <c r="F11" s="19" t="str">
        <f>IF(AND(Osvojeni!R9="",Osvojeni!S9=""),"",MAX(Osvojeni!R9,Osvojeni!S9))</f>
        <v/>
      </c>
      <c r="G11" s="20">
        <f>IF(Osvojeni!T9="","",Osvojeni!T9)</f>
        <v>0</v>
      </c>
      <c r="H11" s="20" t="str">
        <f>IF(Osvojeni!U9="","",Osvojeni!U9)</f>
        <v>F</v>
      </c>
    </row>
    <row r="12" spans="1:8" ht="15" customHeight="1" x14ac:dyDescent="0.25">
      <c r="A12" s="23">
        <f>M1D!A7</f>
        <v>5</v>
      </c>
      <c r="B12" s="24" t="str">
        <f>M1D!B7</f>
        <v>41/2019</v>
      </c>
      <c r="C12" s="67" t="str">
        <f>M1D!C7</f>
        <v>Ivana Filipović</v>
      </c>
      <c r="D12" s="68"/>
      <c r="E12" s="19" t="e">
        <f>IF(AND(Osvojeni!#REF!="",Osvojeni!#REF!=""),"",MAX(Osvojeni!#REF!,Osvojeni!#REF!))</f>
        <v>#REF!</v>
      </c>
      <c r="F12" s="19" t="e">
        <f>IF(AND(Osvojeni!#REF!="",Osvojeni!#REF!=""),"",MAX(Osvojeni!#REF!,Osvojeni!#REF!))</f>
        <v>#REF!</v>
      </c>
      <c r="G12" s="20" t="e">
        <f>IF(Osvojeni!#REF!="","",Osvojeni!#REF!)</f>
        <v>#REF!</v>
      </c>
      <c r="H12" s="20" t="e">
        <f>IF(Osvojeni!#REF!="","",Osvojeni!#REF!)</f>
        <v>#REF!</v>
      </c>
    </row>
    <row r="13" spans="1:8" ht="15" customHeight="1" x14ac:dyDescent="0.25">
      <c r="A13" s="23">
        <f>M1D!A8</f>
        <v>6</v>
      </c>
      <c r="B13" s="24" t="str">
        <f>M1D!B8</f>
        <v>1/2018</v>
      </c>
      <c r="C13" s="67" t="str">
        <f>M1D!C8</f>
        <v>Lazar Rakonjac</v>
      </c>
      <c r="D13" s="68"/>
      <c r="E13" s="19" t="e">
        <f>IF(AND(Osvojeni!#REF!="",Osvojeni!#REF!=""),"",MAX(Osvojeni!#REF!,Osvojeni!#REF!))</f>
        <v>#REF!</v>
      </c>
      <c r="F13" s="19" t="e">
        <f>IF(AND(Osvojeni!#REF!="",Osvojeni!#REF!=""),"",MAX(Osvojeni!#REF!,Osvojeni!#REF!))</f>
        <v>#REF!</v>
      </c>
      <c r="G13" s="20" t="e">
        <f>IF(Osvojeni!#REF!="","",Osvojeni!#REF!)</f>
        <v>#REF!</v>
      </c>
      <c r="H13" s="20" t="e">
        <f>IF(Osvojeni!#REF!="","",Osvojeni!#REF!)</f>
        <v>#REF!</v>
      </c>
    </row>
    <row r="14" spans="1:8" ht="15" customHeight="1" x14ac:dyDescent="0.25">
      <c r="A14" s="23">
        <f>M1D!A9</f>
        <v>7</v>
      </c>
      <c r="B14" s="24" t="str">
        <f>M1D!B9</f>
        <v>2/2018</v>
      </c>
      <c r="C14" s="67" t="str">
        <f>M1D!C9</f>
        <v>Jelena Bajić</v>
      </c>
      <c r="D14" s="68"/>
      <c r="E14" s="19" t="e">
        <f>IF(AND(Osvojeni!#REF!="",Osvojeni!#REF!=""),"",MAX(Osvojeni!#REF!,Osvojeni!#REF!))</f>
        <v>#REF!</v>
      </c>
      <c r="F14" s="19" t="e">
        <f>IF(AND(Osvojeni!#REF!="",Osvojeni!#REF!=""),"",MAX(Osvojeni!#REF!,Osvojeni!#REF!))</f>
        <v>#REF!</v>
      </c>
      <c r="G14" s="20" t="e">
        <f>IF(Osvojeni!#REF!="","",Osvojeni!#REF!)</f>
        <v>#REF!</v>
      </c>
      <c r="H14" s="20" t="e">
        <f>IF(Osvojeni!#REF!="","",Osvojeni!#REF!)</f>
        <v>#REF!</v>
      </c>
    </row>
    <row r="15" spans="1:8" ht="15" customHeight="1" x14ac:dyDescent="0.25">
      <c r="A15" s="23">
        <f>M1D!A10</f>
        <v>8</v>
      </c>
      <c r="B15" s="24" t="str">
        <f>M1D!B10</f>
        <v>3/2018</v>
      </c>
      <c r="C15" s="67" t="str">
        <f>M1D!C10</f>
        <v>Miloš Ostojić</v>
      </c>
      <c r="D15" s="68"/>
      <c r="E15" s="19" t="e">
        <f>IF(AND(Osvojeni!#REF!="",Osvojeni!#REF!=""),"",MAX(Osvojeni!#REF!,Osvojeni!#REF!))</f>
        <v>#REF!</v>
      </c>
      <c r="F15" s="19" t="e">
        <f>IF(AND(Osvojeni!#REF!="",Osvojeni!#REF!=""),"",MAX(Osvojeni!#REF!,Osvojeni!#REF!))</f>
        <v>#REF!</v>
      </c>
      <c r="G15" s="20" t="e">
        <f>IF(Osvojeni!#REF!="","",Osvojeni!#REF!)</f>
        <v>#REF!</v>
      </c>
      <c r="H15" s="20" t="e">
        <f>IF(Osvojeni!#REF!="","",Osvojeni!#REF!)</f>
        <v>#REF!</v>
      </c>
    </row>
    <row r="16" spans="1:8" ht="15" customHeight="1" x14ac:dyDescent="0.25">
      <c r="A16" s="23">
        <f>M1D!A11</f>
        <v>9</v>
      </c>
      <c r="B16" s="24" t="str">
        <f>M1D!B11</f>
        <v>5/2018</v>
      </c>
      <c r="C16" s="67" t="str">
        <f>M1D!C11</f>
        <v>Dragana Pupović</v>
      </c>
      <c r="D16" s="68"/>
      <c r="E16" s="19" t="e">
        <f>IF(AND(Osvojeni!#REF!="",Osvojeni!#REF!=""),"",MAX(Osvojeni!#REF!,Osvojeni!#REF!))</f>
        <v>#REF!</v>
      </c>
      <c r="F16" s="19" t="e">
        <f>IF(AND(Osvojeni!#REF!="",Osvojeni!#REF!=""),"",MAX(Osvojeni!#REF!,Osvojeni!#REF!))</f>
        <v>#REF!</v>
      </c>
      <c r="G16" s="20" t="e">
        <f>IF(Osvojeni!#REF!="","",Osvojeni!#REF!)</f>
        <v>#REF!</v>
      </c>
      <c r="H16" s="20" t="e">
        <f>IF(Osvojeni!#REF!="","",Osvojeni!#REF!)</f>
        <v>#REF!</v>
      </c>
    </row>
    <row r="17" spans="1:8" ht="15" customHeight="1" x14ac:dyDescent="0.25">
      <c r="A17" s="23">
        <f>M1D!A12</f>
        <v>10</v>
      </c>
      <c r="B17" s="24" t="str">
        <f>M1D!B12</f>
        <v>8/2018</v>
      </c>
      <c r="C17" s="67" t="str">
        <f>M1D!C12</f>
        <v>Jelena Radovanović</v>
      </c>
      <c r="D17" s="68"/>
      <c r="E17" s="19" t="e">
        <f>IF(AND(Osvojeni!#REF!="",Osvojeni!#REF!=""),"",MAX(Osvojeni!#REF!,Osvojeni!#REF!))</f>
        <v>#REF!</v>
      </c>
      <c r="F17" s="19" t="e">
        <f>IF(AND(Osvojeni!#REF!="",Osvojeni!#REF!=""),"",MAX(Osvojeni!#REF!,Osvojeni!#REF!))</f>
        <v>#REF!</v>
      </c>
      <c r="G17" s="20" t="e">
        <f>IF(Osvojeni!#REF!="","",Osvojeni!#REF!)</f>
        <v>#REF!</v>
      </c>
      <c r="H17" s="20" t="e">
        <f>IF(Osvojeni!#REF!="","",Osvojeni!#REF!)</f>
        <v>#REF!</v>
      </c>
    </row>
    <row r="18" spans="1:8" ht="15" customHeight="1" x14ac:dyDescent="0.25">
      <c r="A18" s="23">
        <f>M1D!A13</f>
        <v>11</v>
      </c>
      <c r="B18" s="24" t="str">
        <f>M1D!B13</f>
        <v>9/2018</v>
      </c>
      <c r="C18" s="67" t="str">
        <f>M1D!C13</f>
        <v>Krsto Vulović</v>
      </c>
      <c r="D18" s="68"/>
      <c r="E18" s="19" t="str">
        <f>IF(AND(Osvojeni!O10="",Osvojeni!P10=""),"",MAX(Osvojeni!O10,Osvojeni!P10))</f>
        <v/>
      </c>
      <c r="F18" s="19" t="str">
        <f>IF(AND(Osvojeni!R10="",Osvojeni!S10=""),"",MAX(Osvojeni!R10,Osvojeni!S10))</f>
        <v/>
      </c>
      <c r="G18" s="20">
        <f>IF(Osvojeni!T10="","",Osvojeni!T10)</f>
        <v>0</v>
      </c>
      <c r="H18" s="20" t="str">
        <f>IF(Osvojeni!U10="","",Osvojeni!U10)</f>
        <v>F</v>
      </c>
    </row>
    <row r="19" spans="1:8" ht="15" customHeight="1" x14ac:dyDescent="0.25">
      <c r="A19" s="23">
        <f>M1D!A14</f>
        <v>12</v>
      </c>
      <c r="B19" s="24" t="str">
        <f>M1D!B14</f>
        <v>10/2018</v>
      </c>
      <c r="C19" s="67" t="str">
        <f>M1D!C14</f>
        <v>Luka Milaš</v>
      </c>
      <c r="D19" s="68"/>
      <c r="E19" s="19" t="e">
        <f>IF(AND(Osvojeni!#REF!="",Osvojeni!#REF!=""),"",MAX(Osvojeni!#REF!,Osvojeni!#REF!))</f>
        <v>#REF!</v>
      </c>
      <c r="F19" s="19" t="e">
        <f>IF(AND(Osvojeni!#REF!="",Osvojeni!#REF!=""),"",MAX(Osvojeni!#REF!,Osvojeni!#REF!))</f>
        <v>#REF!</v>
      </c>
      <c r="G19" s="20" t="e">
        <f>IF(Osvojeni!#REF!="","",Osvojeni!#REF!)</f>
        <v>#REF!</v>
      </c>
      <c r="H19" s="20" t="e">
        <f>IF(Osvojeni!#REF!="","",Osvojeni!#REF!)</f>
        <v>#REF!</v>
      </c>
    </row>
    <row r="20" spans="1:8" ht="15" customHeight="1" x14ac:dyDescent="0.25">
      <c r="A20" s="23">
        <f>M1D!A15</f>
        <v>13</v>
      </c>
      <c r="B20" s="24" t="str">
        <f>M1D!B15</f>
        <v>11/2018</v>
      </c>
      <c r="C20" s="67" t="str">
        <f>M1D!C15</f>
        <v>Milica Bulatović</v>
      </c>
      <c r="D20" s="68"/>
      <c r="E20" s="19">
        <f>IF(AND(Osvojeni!O11="",Osvojeni!P11=""),"",MAX(Osvojeni!O11,Osvojeni!P11))</f>
        <v>4</v>
      </c>
      <c r="F20" s="19">
        <f>IF(AND(Osvojeni!R11="",Osvojeni!S11=""),"",MAX(Osvojeni!R11,Osvojeni!S11))</f>
        <v>26</v>
      </c>
      <c r="G20" s="20">
        <f>IF(Osvojeni!T11="","",Osvojeni!T11)</f>
        <v>76</v>
      </c>
      <c r="H20" s="20" t="str">
        <f>IF(Osvojeni!U11="","",Osvojeni!U11)</f>
        <v>C</v>
      </c>
    </row>
    <row r="21" spans="1:8" ht="15" customHeight="1" x14ac:dyDescent="0.25">
      <c r="A21" s="23">
        <f>M1D!A16</f>
        <v>14</v>
      </c>
      <c r="B21" s="24" t="str">
        <f>M1D!B16</f>
        <v>12/2018</v>
      </c>
      <c r="C21" s="67" t="str">
        <f>M1D!C16</f>
        <v>Danilo Tatić</v>
      </c>
      <c r="D21" s="68"/>
      <c r="E21" s="19">
        <f>IF(AND(Osvojeni!O12="",Osvojeni!P12=""),"",MAX(Osvojeni!O12,Osvojeni!P12))</f>
        <v>30</v>
      </c>
      <c r="F21" s="19">
        <f>IF(AND(Osvojeni!R12="",Osvojeni!S12=""),"",MAX(Osvojeni!R12,Osvojeni!S12))</f>
        <v>2</v>
      </c>
      <c r="G21" s="20">
        <f>IF(Osvojeni!T12="","",Osvojeni!T12)</f>
        <v>55</v>
      </c>
      <c r="H21" s="20" t="str">
        <f>IF(Osvojeni!U12="","",Osvojeni!U12)</f>
        <v>E</v>
      </c>
    </row>
    <row r="22" spans="1:8" ht="15" customHeight="1" x14ac:dyDescent="0.25">
      <c r="A22" s="23">
        <f>M1D!A17</f>
        <v>15</v>
      </c>
      <c r="B22" s="24" t="str">
        <f>M1D!B17</f>
        <v>14/2018</v>
      </c>
      <c r="C22" s="67" t="str">
        <f>M1D!C17</f>
        <v>Valentina Šćepanović</v>
      </c>
      <c r="D22" s="68"/>
      <c r="E22" s="19" t="e">
        <f>IF(AND(Osvojeni!#REF!="",Osvojeni!#REF!=""),"",MAX(Osvojeni!#REF!,Osvojeni!#REF!))</f>
        <v>#REF!</v>
      </c>
      <c r="F22" s="19" t="e">
        <f>IF(AND(Osvojeni!#REF!="",Osvojeni!#REF!=""),"",MAX(Osvojeni!#REF!,Osvojeni!#REF!))</f>
        <v>#REF!</v>
      </c>
      <c r="G22" s="20" t="e">
        <f>IF(Osvojeni!#REF!="","",Osvojeni!#REF!)</f>
        <v>#REF!</v>
      </c>
      <c r="H22" s="20" t="e">
        <f>IF(Osvojeni!#REF!="","",Osvojeni!#REF!)</f>
        <v>#REF!</v>
      </c>
    </row>
    <row r="23" spans="1:8" ht="15" customHeight="1" x14ac:dyDescent="0.25">
      <c r="A23" s="23">
        <f>M1D!A18</f>
        <v>16</v>
      </c>
      <c r="B23" s="24" t="str">
        <f>M1D!B18</f>
        <v>15/2018</v>
      </c>
      <c r="C23" s="67" t="str">
        <f>M1D!C18</f>
        <v>Sara Bitrović</v>
      </c>
      <c r="D23" s="68"/>
      <c r="E23" s="19">
        <f>IF(AND(Osvojeni!O13="",Osvojeni!P13=""),"",MAX(Osvojeni!O13,Osvojeni!P13))</f>
        <v>19</v>
      </c>
      <c r="F23" s="19">
        <f>IF(AND(Osvojeni!R13="",Osvojeni!S13=""),"",MAX(Osvojeni!R13,Osvojeni!S13))</f>
        <v>12</v>
      </c>
      <c r="G23" s="20">
        <f>IF(Osvojeni!T13="","",Osvojeni!T13)</f>
        <v>62</v>
      </c>
      <c r="H23" s="20" t="str">
        <f>IF(Osvojeni!U13="","",Osvojeni!U13)</f>
        <v>D</v>
      </c>
    </row>
    <row r="24" spans="1:8" ht="15" customHeight="1" x14ac:dyDescent="0.25">
      <c r="A24" s="23">
        <f>M1D!A19</f>
        <v>17</v>
      </c>
      <c r="B24" s="24" t="str">
        <f>M1D!B19</f>
        <v>16/2018</v>
      </c>
      <c r="C24" s="67" t="str">
        <f>M1D!C19</f>
        <v>Luka Mugoša</v>
      </c>
      <c r="D24" s="68"/>
      <c r="E24" s="19">
        <f>IF(AND(Osvojeni!O14="",Osvojeni!P14=""),"",MAX(Osvojeni!O14,Osvojeni!P14))</f>
        <v>15</v>
      </c>
      <c r="F24" s="19">
        <f>IF(AND(Osvojeni!R14="",Osvojeni!S14=""),"",MAX(Osvojeni!R14,Osvojeni!S14))</f>
        <v>4</v>
      </c>
      <c r="G24" s="20">
        <f>IF(Osvojeni!T14="","",Osvojeni!T14)</f>
        <v>50</v>
      </c>
      <c r="H24" s="20" t="str">
        <f>IF(Osvojeni!U14="","",Osvojeni!U14)</f>
        <v>E</v>
      </c>
    </row>
    <row r="25" spans="1:8" ht="15" customHeight="1" x14ac:dyDescent="0.25">
      <c r="A25" s="23">
        <f>M1D!A20</f>
        <v>18</v>
      </c>
      <c r="B25" s="24" t="str">
        <f>M1D!B20</f>
        <v>17/2018</v>
      </c>
      <c r="C25" s="67" t="str">
        <f>M1D!C20</f>
        <v>Ilija Šekarić</v>
      </c>
      <c r="D25" s="68"/>
      <c r="E25" s="19">
        <f>IF(AND(Osvojeni!O15="",Osvojeni!P15=""),"",MAX(Osvojeni!O15,Osvojeni!P15))</f>
        <v>15</v>
      </c>
      <c r="F25" s="19">
        <f>IF(AND(Osvojeni!R15="",Osvojeni!S15=""),"",MAX(Osvojeni!R15,Osvojeni!S15))</f>
        <v>1</v>
      </c>
      <c r="G25" s="20">
        <f>IF(Osvojeni!T15="","",Osvojeni!T15)</f>
        <v>55</v>
      </c>
      <c r="H25" s="20" t="str">
        <f>IF(Osvojeni!U15="","",Osvojeni!U15)</f>
        <v>E</v>
      </c>
    </row>
    <row r="26" spans="1:8" ht="15" customHeight="1" x14ac:dyDescent="0.25">
      <c r="A26" s="23">
        <f>M1D!A21</f>
        <v>19</v>
      </c>
      <c r="B26" s="24" t="str">
        <f>M1D!B21</f>
        <v>19/2018</v>
      </c>
      <c r="C26" s="67" t="str">
        <f>M1D!C21</f>
        <v>Danilo Dabetić</v>
      </c>
      <c r="D26" s="68"/>
      <c r="E26" s="19" t="e">
        <f>IF(AND(Osvojeni!#REF!="",Osvojeni!#REF!=""),"",MAX(Osvojeni!#REF!,Osvojeni!#REF!))</f>
        <v>#REF!</v>
      </c>
      <c r="F26" s="19" t="e">
        <f>IF(AND(Osvojeni!#REF!="",Osvojeni!#REF!=""),"",MAX(Osvojeni!#REF!,Osvojeni!#REF!))</f>
        <v>#REF!</v>
      </c>
      <c r="G26" s="20" t="e">
        <f>IF(Osvojeni!#REF!="","",Osvojeni!#REF!)</f>
        <v>#REF!</v>
      </c>
      <c r="H26" s="20" t="e">
        <f>IF(Osvojeni!#REF!="","",Osvojeni!#REF!)</f>
        <v>#REF!</v>
      </c>
    </row>
    <row r="27" spans="1:8" ht="15" customHeight="1" x14ac:dyDescent="0.25">
      <c r="A27" s="23">
        <f>M1D!A22</f>
        <v>20</v>
      </c>
      <c r="B27" s="24" t="str">
        <f>M1D!B22</f>
        <v>20/2018</v>
      </c>
      <c r="C27" s="67" t="str">
        <f>M1D!C22</f>
        <v>Robert Elezović</v>
      </c>
      <c r="D27" s="68"/>
      <c r="E27" s="19">
        <f>IF(AND(Osvojeni!O16="",Osvojeni!P16=""),"",MAX(Osvojeni!O16,Osvojeni!P16))</f>
        <v>15</v>
      </c>
      <c r="F27" s="19" t="str">
        <f>IF(AND(Osvojeni!R16="",Osvojeni!S16=""),"",MAX(Osvojeni!R16,Osvojeni!S16))</f>
        <v/>
      </c>
      <c r="G27" s="20">
        <f>IF(Osvojeni!T16="","",Osvojeni!T16)</f>
        <v>20</v>
      </c>
      <c r="H27" s="20" t="str">
        <f>IF(Osvojeni!U16="","",Osvojeni!U16)</f>
        <v>F</v>
      </c>
    </row>
    <row r="28" spans="1:8" ht="15" customHeight="1" x14ac:dyDescent="0.25">
      <c r="A28" s="23">
        <f>M1D!A23</f>
        <v>21</v>
      </c>
      <c r="B28" s="24" t="str">
        <f>M1D!B23</f>
        <v>24/2018</v>
      </c>
      <c r="C28" s="67" t="str">
        <f>M1D!C23</f>
        <v>Ivana Bulatović</v>
      </c>
      <c r="D28" s="68"/>
      <c r="E28" s="19">
        <f>IF(AND(Osvojeni!O17="",Osvojeni!P17=""),"",MAX(Osvojeni!O17,Osvojeni!P17))</f>
        <v>20</v>
      </c>
      <c r="F28" s="19">
        <f>IF(AND(Osvojeni!R17="",Osvojeni!S17=""),"",MAX(Osvojeni!R17,Osvojeni!S17))</f>
        <v>6</v>
      </c>
      <c r="G28" s="20">
        <f>IF(Osvojeni!T17="","",Osvojeni!T17)</f>
        <v>45</v>
      </c>
      <c r="H28" s="20" t="str">
        <f>IF(Osvojeni!U17="","",Osvojeni!U17)</f>
        <v>E</v>
      </c>
    </row>
    <row r="29" spans="1:8" ht="15" customHeight="1" x14ac:dyDescent="0.25">
      <c r="A29" s="23">
        <f>M1D!A24</f>
        <v>22</v>
      </c>
      <c r="B29" s="24" t="str">
        <f>M1D!B24</f>
        <v>26/2018</v>
      </c>
      <c r="C29" s="67" t="str">
        <f>M1D!C24</f>
        <v>Andrija Mušikić</v>
      </c>
      <c r="D29" s="68"/>
      <c r="E29" s="19">
        <f>IF(AND(Osvojeni!O18="",Osvojeni!P18=""),"",MAX(Osvojeni!O18,Osvojeni!P18))</f>
        <v>19</v>
      </c>
      <c r="F29" s="19">
        <f>IF(AND(Osvojeni!R18="",Osvojeni!S18=""),"",MAX(Osvojeni!R18,Osvojeni!S18))</f>
        <v>13</v>
      </c>
      <c r="G29" s="20">
        <f>IF(Osvojeni!T18="","",Osvojeni!T18)</f>
        <v>48</v>
      </c>
      <c r="H29" s="20" t="str">
        <f>IF(Osvojeni!U18="","",Osvojeni!U18)</f>
        <v>E</v>
      </c>
    </row>
    <row r="30" spans="1:8" ht="15" customHeight="1" x14ac:dyDescent="0.25">
      <c r="A30" s="23">
        <f>M1D!A25</f>
        <v>23</v>
      </c>
      <c r="B30" s="24" t="str">
        <f>M1D!B25</f>
        <v>28/2018</v>
      </c>
      <c r="C30" s="67" t="str">
        <f>M1D!C25</f>
        <v>Nikola Todorović</v>
      </c>
      <c r="D30" s="68"/>
      <c r="E30" s="19">
        <f>IF(AND(Osvojeni!O19="",Osvojeni!P19=""),"",MAX(Osvojeni!O19,Osvojeni!P19))</f>
        <v>0</v>
      </c>
      <c r="F30" s="19">
        <f>IF(AND(Osvojeni!R19="",Osvojeni!S19=""),"",MAX(Osvojeni!R19,Osvojeni!S19))</f>
        <v>0</v>
      </c>
      <c r="G30" s="20">
        <f>IF(Osvojeni!T19="","",Osvojeni!T19)</f>
        <v>10</v>
      </c>
      <c r="H30" s="20" t="str">
        <f>IF(Osvojeni!U19="","",Osvojeni!U19)</f>
        <v>F</v>
      </c>
    </row>
    <row r="31" spans="1:8" ht="15" customHeight="1" x14ac:dyDescent="0.25">
      <c r="A31" s="23">
        <f>M1D!A26</f>
        <v>24</v>
      </c>
      <c r="B31" s="24" t="str">
        <f>M1D!B26</f>
        <v>30/2018</v>
      </c>
      <c r="C31" s="67" t="str">
        <f>M1D!C26</f>
        <v>Ivona Radunović</v>
      </c>
      <c r="D31" s="68"/>
      <c r="E31" s="19" t="str">
        <f>IF(AND(Osvojeni!O20="",Osvojeni!P20=""),"",MAX(Osvojeni!O20,Osvojeni!P20))</f>
        <v/>
      </c>
      <c r="F31" s="19" t="str">
        <f>IF(AND(Osvojeni!R20="",Osvojeni!S20=""),"",MAX(Osvojeni!R20,Osvojeni!S20))</f>
        <v/>
      </c>
      <c r="G31" s="20">
        <f>IF(Osvojeni!T20="","",Osvojeni!T20)</f>
        <v>0</v>
      </c>
      <c r="H31" s="20" t="str">
        <f>IF(Osvojeni!U20="","",Osvojeni!U20)</f>
        <v>F</v>
      </c>
    </row>
    <row r="32" spans="1:8" ht="15" customHeight="1" x14ac:dyDescent="0.25">
      <c r="A32" s="23">
        <f>M1D!A27</f>
        <v>25</v>
      </c>
      <c r="B32" s="24" t="str">
        <f>M1D!B27</f>
        <v>34/2018</v>
      </c>
      <c r="C32" s="67" t="str">
        <f>M1D!C27</f>
        <v>Luka Lakićević</v>
      </c>
      <c r="D32" s="68"/>
      <c r="E32" s="19" t="e">
        <f>IF(AND(Osvojeni!#REF!="",Osvojeni!#REF!=""),"",MAX(Osvojeni!#REF!,Osvojeni!#REF!))</f>
        <v>#REF!</v>
      </c>
      <c r="F32" s="19" t="e">
        <f>IF(AND(Osvojeni!#REF!="",Osvojeni!#REF!=""),"",MAX(Osvojeni!#REF!,Osvojeni!#REF!))</f>
        <v>#REF!</v>
      </c>
      <c r="G32" s="20" t="e">
        <f>IF(Osvojeni!#REF!="","",Osvojeni!#REF!)</f>
        <v>#REF!</v>
      </c>
      <c r="H32" s="20" t="e">
        <f>IF(Osvojeni!#REF!="","",Osvojeni!#REF!)</f>
        <v>#REF!</v>
      </c>
    </row>
    <row r="33" spans="1:8" ht="15" customHeight="1" x14ac:dyDescent="0.25">
      <c r="A33" s="23">
        <f>M1D!A28</f>
        <v>26</v>
      </c>
      <c r="B33" s="24" t="str">
        <f>M1D!B28</f>
        <v>38/2018</v>
      </c>
      <c r="C33" s="67" t="str">
        <f>M1D!C28</f>
        <v>Danijela Matanović</v>
      </c>
      <c r="D33" s="68"/>
      <c r="E33" s="19">
        <f>IF(AND(Osvojeni!O21="",Osvojeni!P21=""),"",MAX(Osvojeni!O21,Osvojeni!P21))</f>
        <v>12</v>
      </c>
      <c r="F33" s="19" t="str">
        <f>IF(AND(Osvojeni!R21="",Osvojeni!S21=""),"",MAX(Osvojeni!R21,Osvojeni!S21))</f>
        <v/>
      </c>
      <c r="G33" s="20">
        <f>IF(Osvojeni!T21="","",Osvojeni!T21)</f>
        <v>22</v>
      </c>
      <c r="H33" s="20" t="str">
        <f>IF(Osvojeni!U21="","",Osvojeni!U21)</f>
        <v>F</v>
      </c>
    </row>
    <row r="34" spans="1:8" ht="15" customHeight="1" x14ac:dyDescent="0.25">
      <c r="A34" s="23">
        <f>M1D!A29</f>
        <v>27</v>
      </c>
      <c r="B34" s="24" t="str">
        <f>M1D!B29</f>
        <v>39/2018</v>
      </c>
      <c r="C34" s="67" t="str">
        <f>M1D!C29</f>
        <v>Miloš Ćupić</v>
      </c>
      <c r="D34" s="68"/>
      <c r="E34" s="19" t="str">
        <f>IF(AND(Osvojeni!O22="",Osvojeni!P22=""),"",MAX(Osvojeni!O22,Osvojeni!P22))</f>
        <v/>
      </c>
      <c r="F34" s="19" t="str">
        <f>IF(AND(Osvojeni!R22="",Osvojeni!S22=""),"",MAX(Osvojeni!R22,Osvojeni!S22))</f>
        <v/>
      </c>
      <c r="G34" s="20">
        <f>IF(Osvojeni!T22="","",Osvojeni!T22)</f>
        <v>0</v>
      </c>
      <c r="H34" s="20" t="str">
        <f>IF(Osvojeni!U22="","",Osvojeni!U22)</f>
        <v>F</v>
      </c>
    </row>
    <row r="35" spans="1:8" ht="15" customHeight="1" x14ac:dyDescent="0.25">
      <c r="A35" s="23">
        <f>M1D!A30</f>
        <v>28</v>
      </c>
      <c r="B35" s="24" t="str">
        <f>M1D!B30</f>
        <v>1/2017</v>
      </c>
      <c r="C35" s="67" t="str">
        <f>M1D!C30</f>
        <v>Aldin Dešić</v>
      </c>
      <c r="D35" s="68"/>
      <c r="E35" s="19" t="e">
        <f>IF(AND(Osvojeni!#REF!="",Osvojeni!#REF!=""),"",MAX(Osvojeni!#REF!,Osvojeni!#REF!))</f>
        <v>#REF!</v>
      </c>
      <c r="F35" s="19" t="e">
        <f>IF(AND(Osvojeni!#REF!="",Osvojeni!#REF!=""),"",MAX(Osvojeni!#REF!,Osvojeni!#REF!))</f>
        <v>#REF!</v>
      </c>
      <c r="G35" s="20" t="e">
        <f>IF(Osvojeni!#REF!="","",Osvojeni!#REF!)</f>
        <v>#REF!</v>
      </c>
      <c r="H35" s="20" t="e">
        <f>IF(Osvojeni!#REF!="","",Osvojeni!#REF!)</f>
        <v>#REF!</v>
      </c>
    </row>
    <row r="36" spans="1:8" ht="15" customHeight="1" x14ac:dyDescent="0.25">
      <c r="A36" s="23">
        <f>M1D!A31</f>
        <v>29</v>
      </c>
      <c r="B36" s="24" t="str">
        <f>M1D!B31</f>
        <v>3/2017</v>
      </c>
      <c r="C36" s="67" t="str">
        <f>M1D!C31</f>
        <v>Đorđe Perović</v>
      </c>
      <c r="D36" s="68"/>
      <c r="E36" s="19">
        <f>IF(AND(Osvojeni!O23="",Osvojeni!P23=""),"",MAX(Osvojeni!O23,Osvojeni!P23))</f>
        <v>0</v>
      </c>
      <c r="F36" s="19" t="str">
        <f>IF(AND(Osvojeni!R23="",Osvojeni!S23=""),"",MAX(Osvojeni!R23,Osvojeni!S23))</f>
        <v/>
      </c>
      <c r="G36" s="20">
        <f>IF(Osvojeni!T23="","",Osvojeni!T23)</f>
        <v>20</v>
      </c>
      <c r="H36" s="20" t="str">
        <f>IF(Osvojeni!U23="","",Osvojeni!U23)</f>
        <v>F</v>
      </c>
    </row>
    <row r="37" spans="1:8" ht="15" customHeight="1" x14ac:dyDescent="0.25">
      <c r="A37" s="23">
        <f>M1D!A32</f>
        <v>30</v>
      </c>
      <c r="B37" s="24" t="str">
        <f>M1D!B32</f>
        <v>4/2017</v>
      </c>
      <c r="C37" s="67" t="str">
        <f>M1D!C32</f>
        <v>Luka Rakočević</v>
      </c>
      <c r="D37" s="68"/>
      <c r="E37" s="19" t="e">
        <f>IF(AND(Osvojeni!#REF!="",Osvojeni!#REF!=""),"",MAX(Osvojeni!#REF!,Osvojeni!#REF!))</f>
        <v>#REF!</v>
      </c>
      <c r="F37" s="19" t="e">
        <f>IF(AND(Osvojeni!#REF!="",Osvojeni!#REF!=""),"",MAX(Osvojeni!#REF!,Osvojeni!#REF!))</f>
        <v>#REF!</v>
      </c>
      <c r="G37" s="20" t="e">
        <f>IF(Osvojeni!#REF!="","",Osvojeni!#REF!)</f>
        <v>#REF!</v>
      </c>
      <c r="H37" s="20" t="e">
        <f>IF(Osvojeni!#REF!="","",Osvojeni!#REF!)</f>
        <v>#REF!</v>
      </c>
    </row>
    <row r="38" spans="1:8" ht="15" customHeight="1" x14ac:dyDescent="0.25">
      <c r="A38" s="23">
        <f>M1D!A33</f>
        <v>31</v>
      </c>
      <c r="B38" s="24" t="str">
        <f>M1D!B33</f>
        <v>7/2017</v>
      </c>
      <c r="C38" s="67" t="str">
        <f>M1D!C33</f>
        <v>Ajdin Karović</v>
      </c>
      <c r="D38" s="68"/>
      <c r="E38" s="19" t="e">
        <f>IF(AND(Osvojeni!#REF!="",Osvojeni!#REF!=""),"",MAX(Osvojeni!#REF!,Osvojeni!#REF!))</f>
        <v>#REF!</v>
      </c>
      <c r="F38" s="19" t="e">
        <f>IF(AND(Osvojeni!#REF!="",Osvojeni!#REF!=""),"",MAX(Osvojeni!#REF!,Osvojeni!#REF!))</f>
        <v>#REF!</v>
      </c>
      <c r="G38" s="20" t="e">
        <f>IF(Osvojeni!#REF!="","",Osvojeni!#REF!)</f>
        <v>#REF!</v>
      </c>
      <c r="H38" s="20" t="e">
        <f>IF(Osvojeni!#REF!="","",Osvojeni!#REF!)</f>
        <v>#REF!</v>
      </c>
    </row>
    <row r="39" spans="1:8" ht="15" customHeight="1" x14ac:dyDescent="0.25">
      <c r="A39" s="23">
        <f>M1D!A34</f>
        <v>32</v>
      </c>
      <c r="B39" s="24" t="str">
        <f>M1D!B34</f>
        <v>9/2017</v>
      </c>
      <c r="C39" s="67" t="str">
        <f>M1D!C34</f>
        <v>Filip Kaluđerović</v>
      </c>
      <c r="D39" s="68"/>
      <c r="E39" s="19" t="e">
        <f>IF(AND(Osvojeni!#REF!="",Osvojeni!#REF!=""),"",MAX(Osvojeni!#REF!,Osvojeni!#REF!))</f>
        <v>#REF!</v>
      </c>
      <c r="F39" s="19" t="e">
        <f>IF(AND(Osvojeni!#REF!="",Osvojeni!#REF!=""),"",MAX(Osvojeni!#REF!,Osvojeni!#REF!))</f>
        <v>#REF!</v>
      </c>
      <c r="G39" s="20" t="e">
        <f>IF(Osvojeni!#REF!="","",Osvojeni!#REF!)</f>
        <v>#REF!</v>
      </c>
      <c r="H39" s="20" t="e">
        <f>IF(Osvojeni!#REF!="","",Osvojeni!#REF!)</f>
        <v>#REF!</v>
      </c>
    </row>
    <row r="40" spans="1:8" ht="15" customHeight="1" x14ac:dyDescent="0.25">
      <c r="A40" s="23">
        <f>M1D!A35</f>
        <v>33</v>
      </c>
      <c r="B40" s="24" t="str">
        <f>M1D!B35</f>
        <v>10/2017</v>
      </c>
      <c r="C40" s="67" t="str">
        <f>M1D!C35</f>
        <v>Vuksan Vujošević</v>
      </c>
      <c r="D40" s="68"/>
      <c r="E40" s="19" t="str">
        <f>IF(AND(Osvojeni!O24="",Osvojeni!P24=""),"",MAX(Osvojeni!O24,Osvojeni!P24))</f>
        <v/>
      </c>
      <c r="F40" s="19" t="str">
        <f>IF(AND(Osvojeni!R24="",Osvojeni!S24=""),"",MAX(Osvojeni!R24,Osvojeni!S24))</f>
        <v/>
      </c>
      <c r="G40" s="20">
        <f>IF(Osvojeni!T24="","",Osvojeni!T24)</f>
        <v>0</v>
      </c>
      <c r="H40" s="20" t="str">
        <f>IF(Osvojeni!U24="","",Osvojeni!U24)</f>
        <v>F</v>
      </c>
    </row>
    <row r="41" spans="1:8" ht="15" customHeight="1" x14ac:dyDescent="0.25">
      <c r="A41" s="23">
        <f>M1D!A36</f>
        <v>34</v>
      </c>
      <c r="B41" s="24" t="str">
        <f>M1D!B36</f>
        <v>13/2017</v>
      </c>
      <c r="C41" s="67" t="str">
        <f>M1D!C36</f>
        <v>Ognjen Pejović</v>
      </c>
      <c r="D41" s="68"/>
      <c r="E41" s="19" t="e">
        <f>IF(AND(Osvojeni!#REF!="",Osvojeni!#REF!=""),"",MAX(Osvojeni!#REF!,Osvojeni!#REF!))</f>
        <v>#REF!</v>
      </c>
      <c r="F41" s="19" t="e">
        <f>IF(AND(Osvojeni!#REF!="",Osvojeni!#REF!=""),"",MAX(Osvojeni!#REF!,Osvojeni!#REF!))</f>
        <v>#REF!</v>
      </c>
      <c r="G41" s="20" t="e">
        <f>IF(Osvojeni!#REF!="","",Osvojeni!#REF!)</f>
        <v>#REF!</v>
      </c>
      <c r="H41" s="20" t="e">
        <f>IF(Osvojeni!#REF!="","",Osvojeni!#REF!)</f>
        <v>#REF!</v>
      </c>
    </row>
    <row r="42" spans="1:8" ht="15" customHeight="1" x14ac:dyDescent="0.25">
      <c r="A42" s="23">
        <f>M1D!A37</f>
        <v>35</v>
      </c>
      <c r="B42" s="24" t="str">
        <f>M1D!B37</f>
        <v>14/2017</v>
      </c>
      <c r="C42" s="67" t="str">
        <f>M1D!C37</f>
        <v>Andrea Đurašković</v>
      </c>
      <c r="D42" s="68"/>
      <c r="E42" s="19" t="e">
        <f>IF(AND(Osvojeni!#REF!="",Osvojeni!#REF!=""),"",MAX(Osvojeni!#REF!,Osvojeni!#REF!))</f>
        <v>#REF!</v>
      </c>
      <c r="F42" s="19" t="e">
        <f>IF(AND(Osvojeni!#REF!="",Osvojeni!#REF!=""),"",MAX(Osvojeni!#REF!,Osvojeni!#REF!))</f>
        <v>#REF!</v>
      </c>
      <c r="G42" s="20" t="e">
        <f>IF(Osvojeni!#REF!="","",Osvojeni!#REF!)</f>
        <v>#REF!</v>
      </c>
      <c r="H42" s="20" t="e">
        <f>IF(Osvojeni!#REF!="","",Osvojeni!#REF!)</f>
        <v>#REF!</v>
      </c>
    </row>
    <row r="43" spans="1:8" ht="15" customHeight="1" x14ac:dyDescent="0.25">
      <c r="A43" s="23">
        <f>M1D!A38</f>
        <v>36</v>
      </c>
      <c r="B43" s="24" t="str">
        <f>M1D!B38</f>
        <v>15/2017</v>
      </c>
      <c r="C43" s="67" t="str">
        <f>M1D!C38</f>
        <v>Draško Damjanović</v>
      </c>
      <c r="D43" s="68"/>
      <c r="E43" s="19" t="e">
        <f>IF(AND(Osvojeni!#REF!="",Osvojeni!#REF!=""),"",MAX(Osvojeni!#REF!,Osvojeni!#REF!))</f>
        <v>#REF!</v>
      </c>
      <c r="F43" s="19" t="e">
        <f>IF(AND(Osvojeni!#REF!="",Osvojeni!#REF!=""),"",MAX(Osvojeni!#REF!,Osvojeni!#REF!))</f>
        <v>#REF!</v>
      </c>
      <c r="G43" s="20" t="e">
        <f>IF(Osvojeni!#REF!="","",Osvojeni!#REF!)</f>
        <v>#REF!</v>
      </c>
      <c r="H43" s="20" t="e">
        <f>IF(Osvojeni!#REF!="","",Osvojeni!#REF!)</f>
        <v>#REF!</v>
      </c>
    </row>
    <row r="44" spans="1:8" ht="15" customHeight="1" x14ac:dyDescent="0.25">
      <c r="A44" s="23">
        <f>M1D!A39</f>
        <v>37</v>
      </c>
      <c r="B44" s="24" t="str">
        <f>M1D!B39</f>
        <v>17/2017</v>
      </c>
      <c r="C44" s="67" t="str">
        <f>M1D!C39</f>
        <v>Luka Bracović</v>
      </c>
      <c r="D44" s="68"/>
      <c r="E44" s="19" t="str">
        <f>IF(AND(Osvojeni!O25="",Osvojeni!P25=""),"",MAX(Osvojeni!O25,Osvojeni!P25))</f>
        <v/>
      </c>
      <c r="F44" s="19" t="str">
        <f>IF(AND(Osvojeni!R25="",Osvojeni!S25=""),"",MAX(Osvojeni!R25,Osvojeni!S25))</f>
        <v/>
      </c>
      <c r="G44" s="20">
        <f>IF(Osvojeni!T25="","",Osvojeni!T25)</f>
        <v>0</v>
      </c>
      <c r="H44" s="20" t="str">
        <f>IF(Osvojeni!U25="","",Osvojeni!U25)</f>
        <v>F</v>
      </c>
    </row>
    <row r="45" spans="1:8" ht="15" customHeight="1" x14ac:dyDescent="0.25">
      <c r="A45" s="23">
        <f>M1D!A40</f>
        <v>38</v>
      </c>
      <c r="B45" s="24" t="str">
        <f>M1D!B40</f>
        <v>24/2017</v>
      </c>
      <c r="C45" s="67" t="str">
        <f>M1D!C40</f>
        <v>Vladan Babić</v>
      </c>
      <c r="D45" s="68"/>
      <c r="E45" s="19">
        <f>IF(AND(Osvojeni!O26="",Osvojeni!P26=""),"",MAX(Osvojeni!O26,Osvojeni!P26))</f>
        <v>26</v>
      </c>
      <c r="F45" s="19">
        <f>IF(AND(Osvojeni!R26="",Osvojeni!S26=""),"",MAX(Osvojeni!R26,Osvojeni!S26))</f>
        <v>8</v>
      </c>
      <c r="G45" s="20">
        <f>IF(Osvojeni!T26="","",Osvojeni!T26)</f>
        <v>76</v>
      </c>
      <c r="H45" s="20" t="str">
        <f>IF(Osvojeni!U26="","",Osvojeni!U26)</f>
        <v>C</v>
      </c>
    </row>
    <row r="46" spans="1:8" ht="15" customHeight="1" x14ac:dyDescent="0.25">
      <c r="A46" s="23">
        <f>M1D!A41</f>
        <v>39</v>
      </c>
      <c r="B46" s="24" t="str">
        <f>M1D!B41</f>
        <v>25/2017</v>
      </c>
      <c r="C46" s="67" t="str">
        <f>M1D!C41</f>
        <v>Nikola Jovović</v>
      </c>
      <c r="D46" s="68"/>
      <c r="E46" s="19" t="e">
        <f>IF(AND(Osvojeni!#REF!="",Osvojeni!#REF!=""),"",MAX(Osvojeni!#REF!,Osvojeni!#REF!))</f>
        <v>#REF!</v>
      </c>
      <c r="F46" s="19" t="e">
        <f>IF(AND(Osvojeni!#REF!="",Osvojeni!#REF!=""),"",MAX(Osvojeni!#REF!,Osvojeni!#REF!))</f>
        <v>#REF!</v>
      </c>
      <c r="G46" s="20" t="e">
        <f>IF(Osvojeni!#REF!="","",Osvojeni!#REF!)</f>
        <v>#REF!</v>
      </c>
      <c r="H46" s="20" t="e">
        <f>IF(Osvojeni!#REF!="","",Osvojeni!#REF!)</f>
        <v>#REF!</v>
      </c>
    </row>
    <row r="47" spans="1:8" ht="15" customHeight="1" x14ac:dyDescent="0.25">
      <c r="A47" s="23">
        <f>M1D!A42</f>
        <v>40</v>
      </c>
      <c r="B47" s="24" t="str">
        <f>M1D!B42</f>
        <v>26/2017</v>
      </c>
      <c r="C47" s="67" t="str">
        <f>M1D!C42</f>
        <v>Belma Muratović</v>
      </c>
      <c r="D47" s="68"/>
      <c r="E47" s="19">
        <f>IF(AND(Osvojeni!O27="",Osvojeni!P27=""),"",MAX(Osvojeni!O27,Osvojeni!P27))</f>
        <v>17</v>
      </c>
      <c r="F47" s="19">
        <f>IF(AND(Osvojeni!R27="",Osvojeni!S27=""),"",MAX(Osvojeni!R27,Osvojeni!S27))</f>
        <v>10</v>
      </c>
      <c r="G47" s="20">
        <f>IF(Osvojeni!T27="","",Osvojeni!T27)</f>
        <v>27</v>
      </c>
      <c r="H47" s="20" t="str">
        <f>IF(Osvojeni!U27="","",Osvojeni!U27)</f>
        <v>F</v>
      </c>
    </row>
    <row r="48" spans="1:8" ht="15" customHeight="1" x14ac:dyDescent="0.25">
      <c r="A48" s="23">
        <f>M1D!A43</f>
        <v>41</v>
      </c>
      <c r="B48" s="24" t="str">
        <f>M1D!B43</f>
        <v>29/2017</v>
      </c>
      <c r="C48" s="67" t="str">
        <f>M1D!C43</f>
        <v>Luka Jaredić</v>
      </c>
      <c r="D48" s="68"/>
      <c r="E48" s="19" t="e">
        <f>IF(AND(Osvojeni!#REF!="",Osvojeni!#REF!=""),"",MAX(Osvojeni!#REF!,Osvojeni!#REF!))</f>
        <v>#REF!</v>
      </c>
      <c r="F48" s="19" t="e">
        <f>IF(AND(Osvojeni!#REF!="",Osvojeni!#REF!=""),"",MAX(Osvojeni!#REF!,Osvojeni!#REF!))</f>
        <v>#REF!</v>
      </c>
      <c r="G48" s="20" t="e">
        <f>IF(Osvojeni!#REF!="","",Osvojeni!#REF!)</f>
        <v>#REF!</v>
      </c>
      <c r="H48" s="20" t="e">
        <f>IF(Osvojeni!#REF!="","",Osvojeni!#REF!)</f>
        <v>#REF!</v>
      </c>
    </row>
    <row r="49" spans="1:8" ht="15" customHeight="1" x14ac:dyDescent="0.25">
      <c r="A49" s="23">
        <f>M1D!A44</f>
        <v>42</v>
      </c>
      <c r="B49" s="24" t="str">
        <f>M1D!B44</f>
        <v>30/2017</v>
      </c>
      <c r="C49" s="67" t="str">
        <f>M1D!C44</f>
        <v>Elmaz Feratović</v>
      </c>
      <c r="D49" s="68"/>
      <c r="E49" s="19" t="str">
        <f>IF(AND(Osvojeni!O28="",Osvojeni!P28=""),"",MAX(Osvojeni!O28,Osvojeni!P28))</f>
        <v/>
      </c>
      <c r="F49" s="19" t="str">
        <f>IF(AND(Osvojeni!R28="",Osvojeni!S28=""),"",MAX(Osvojeni!R28,Osvojeni!S28))</f>
        <v/>
      </c>
      <c r="G49" s="20">
        <f>IF(Osvojeni!T28="","",Osvojeni!T28)</f>
        <v>0</v>
      </c>
      <c r="H49" s="20" t="str">
        <f>IF(Osvojeni!U28="","",Osvojeni!U28)</f>
        <v>F</v>
      </c>
    </row>
    <row r="50" spans="1:8" ht="15" customHeight="1" x14ac:dyDescent="0.25">
      <c r="A50" s="23">
        <f>M1D!A45</f>
        <v>43</v>
      </c>
      <c r="B50" s="24" t="str">
        <f>M1D!B45</f>
        <v>31/2017</v>
      </c>
      <c r="C50" s="67" t="str">
        <f>M1D!C45</f>
        <v>Pavle Ljumović</v>
      </c>
      <c r="D50" s="68"/>
      <c r="E50" s="19" t="e">
        <f>IF(AND(Osvojeni!#REF!="",Osvojeni!#REF!=""),"",MAX(Osvojeni!#REF!,Osvojeni!#REF!))</f>
        <v>#REF!</v>
      </c>
      <c r="F50" s="19" t="e">
        <f>IF(AND(Osvojeni!#REF!="",Osvojeni!#REF!=""),"",MAX(Osvojeni!#REF!,Osvojeni!#REF!))</f>
        <v>#REF!</v>
      </c>
      <c r="G50" s="20" t="e">
        <f>IF(Osvojeni!#REF!="","",Osvojeni!#REF!)</f>
        <v>#REF!</v>
      </c>
      <c r="H50" s="20" t="e">
        <f>IF(Osvojeni!#REF!="","",Osvojeni!#REF!)</f>
        <v>#REF!</v>
      </c>
    </row>
    <row r="51" spans="1:8" ht="15" customHeight="1" x14ac:dyDescent="0.25">
      <c r="A51" s="23">
        <f>M1D!A46</f>
        <v>44</v>
      </c>
      <c r="B51" s="24" t="str">
        <f>M1D!B46</f>
        <v>33/2017</v>
      </c>
      <c r="C51" s="67" t="str">
        <f>M1D!C46</f>
        <v>Dalibor Ranković</v>
      </c>
      <c r="D51" s="68"/>
      <c r="E51" s="19" t="str">
        <f>IF(AND(Osvojeni!O29="",Osvojeni!P29=""),"",MAX(Osvojeni!O29,Osvojeni!P29))</f>
        <v/>
      </c>
      <c r="F51" s="19" t="str">
        <f>IF(AND(Osvojeni!R29="",Osvojeni!S29=""),"",MAX(Osvojeni!R29,Osvojeni!S29))</f>
        <v/>
      </c>
      <c r="G51" s="20">
        <f>IF(Osvojeni!T29="","",Osvojeni!T29)</f>
        <v>0</v>
      </c>
      <c r="H51" s="20" t="str">
        <f>IF(Osvojeni!U29="","",Osvojeni!U29)</f>
        <v>F</v>
      </c>
    </row>
    <row r="52" spans="1:8" ht="15" customHeight="1" x14ac:dyDescent="0.25">
      <c r="A52" s="23">
        <f>M1D!A47</f>
        <v>45</v>
      </c>
      <c r="B52" s="24" t="str">
        <f>M1D!B47</f>
        <v>35/2017</v>
      </c>
      <c r="C52" s="67" t="str">
        <f>M1D!C47</f>
        <v>Nikola Veljić</v>
      </c>
      <c r="D52" s="68"/>
      <c r="E52" s="19" t="e">
        <f>IF(AND(Osvojeni!#REF!="",Osvojeni!#REF!=""),"",MAX(Osvojeni!#REF!,Osvojeni!#REF!))</f>
        <v>#REF!</v>
      </c>
      <c r="F52" s="19" t="e">
        <f>IF(AND(Osvojeni!#REF!="",Osvojeni!#REF!=""),"",MAX(Osvojeni!#REF!,Osvojeni!#REF!))</f>
        <v>#REF!</v>
      </c>
      <c r="G52" s="20" t="e">
        <f>IF(Osvojeni!#REF!="","",Osvojeni!#REF!)</f>
        <v>#REF!</v>
      </c>
      <c r="H52" s="20" t="e">
        <f>IF(Osvojeni!#REF!="","",Osvojeni!#REF!)</f>
        <v>#REF!</v>
      </c>
    </row>
    <row r="53" spans="1:8" ht="15" customHeight="1" x14ac:dyDescent="0.25">
      <c r="A53" s="23">
        <f>M1D!A48</f>
        <v>46</v>
      </c>
      <c r="B53" s="24" t="str">
        <f>M1D!B48</f>
        <v>38/2017</v>
      </c>
      <c r="C53" s="67" t="str">
        <f>M1D!C48</f>
        <v>Enis Ličina</v>
      </c>
      <c r="D53" s="68"/>
      <c r="E53" s="19" t="str">
        <f>IF(AND(Osvojeni!O30="",Osvojeni!P30=""),"",MAX(Osvojeni!O30,Osvojeni!P30))</f>
        <v/>
      </c>
      <c r="F53" s="19" t="str">
        <f>IF(AND(Osvojeni!R30="",Osvojeni!S30=""),"",MAX(Osvojeni!R30,Osvojeni!S30))</f>
        <v/>
      </c>
      <c r="G53" s="20">
        <f>IF(Osvojeni!T30="","",Osvojeni!T30)</f>
        <v>0</v>
      </c>
      <c r="H53" s="20" t="str">
        <f>IF(Osvojeni!U30="","",Osvojeni!U30)</f>
        <v>F</v>
      </c>
    </row>
    <row r="54" spans="1:8" ht="15" customHeight="1" x14ac:dyDescent="0.25">
      <c r="A54" s="23">
        <f>M1D!A49</f>
        <v>47</v>
      </c>
      <c r="B54" s="24" t="str">
        <f>M1D!B49</f>
        <v>1/2016</v>
      </c>
      <c r="C54" s="67" t="str">
        <f>M1D!C49</f>
        <v>Jovana Brakočević</v>
      </c>
      <c r="D54" s="68"/>
      <c r="E54" s="19">
        <f>IF(AND(Osvojeni!O31="",Osvojeni!P31=""),"",MAX(Osvojeni!O31,Osvojeni!P31))</f>
        <v>23</v>
      </c>
      <c r="F54" s="19">
        <f>IF(AND(Osvojeni!R31="",Osvojeni!S31=""),"",MAX(Osvojeni!R31,Osvojeni!S31))</f>
        <v>0</v>
      </c>
      <c r="G54" s="20">
        <f>IF(Osvojeni!T31="","",Osvojeni!T31)</f>
        <v>53</v>
      </c>
      <c r="H54" s="20" t="str">
        <f>IF(Osvojeni!U31="","",Osvojeni!U31)</f>
        <v>E</v>
      </c>
    </row>
    <row r="55" spans="1:8" ht="15" customHeight="1" x14ac:dyDescent="0.25">
      <c r="A55" s="23">
        <f>M1D!A50</f>
        <v>48</v>
      </c>
      <c r="B55" s="24" t="str">
        <f>M1D!B50</f>
        <v>2/2016</v>
      </c>
      <c r="C55" s="67" t="str">
        <f>M1D!C50</f>
        <v>Pavle Dejanović</v>
      </c>
      <c r="D55" s="68"/>
      <c r="E55" s="19">
        <f>IF(AND(Osvojeni!O32="",Osvojeni!P32=""),"",MAX(Osvojeni!O32,Osvojeni!P32))</f>
        <v>15</v>
      </c>
      <c r="F55" s="19">
        <f>IF(AND(Osvojeni!R32="",Osvojeni!S32=""),"",MAX(Osvojeni!R32,Osvojeni!S32))</f>
        <v>0</v>
      </c>
      <c r="G55" s="20">
        <f>IF(Osvojeni!T32="","",Osvojeni!T32)</f>
        <v>47</v>
      </c>
      <c r="H55" s="20" t="str">
        <f>IF(Osvojeni!U32="","",Osvojeni!U32)</f>
        <v>E</v>
      </c>
    </row>
    <row r="56" spans="1:8" ht="15" customHeight="1" x14ac:dyDescent="0.25">
      <c r="A56" s="23">
        <f>M1D!A51</f>
        <v>49</v>
      </c>
      <c r="B56" s="24" t="str">
        <f>M1D!B51</f>
        <v>10/2016</v>
      </c>
      <c r="C56" s="67" t="str">
        <f>M1D!C51</f>
        <v>Robert Marniković</v>
      </c>
      <c r="D56" s="68"/>
      <c r="E56" s="19">
        <f>IF(AND(Osvojeni!O33="",Osvojeni!P33=""),"",MAX(Osvojeni!O33,Osvojeni!P33))</f>
        <v>13</v>
      </c>
      <c r="F56" s="19">
        <f>IF(AND(Osvojeni!R33="",Osvojeni!S33=""),"",MAX(Osvojeni!R33,Osvojeni!S33))</f>
        <v>0</v>
      </c>
      <c r="G56" s="20">
        <f>IF(Osvojeni!T33="","",Osvojeni!T33)</f>
        <v>45</v>
      </c>
      <c r="H56" s="20" t="str">
        <f>IF(Osvojeni!U33="","",Osvojeni!U33)</f>
        <v>E</v>
      </c>
    </row>
    <row r="57" spans="1:8" ht="15" customHeight="1" x14ac:dyDescent="0.25">
      <c r="A57" s="23">
        <f>M1D!A52</f>
        <v>50</v>
      </c>
      <c r="B57" s="24" t="str">
        <f>M1D!B52</f>
        <v>13/2016</v>
      </c>
      <c r="C57" s="67" t="str">
        <f>M1D!C52</f>
        <v>Miloš Bogosavljević</v>
      </c>
      <c r="D57" s="68"/>
      <c r="E57" s="19" t="e">
        <f>IF(AND(Osvojeni!#REF!="",Osvojeni!#REF!=""),"",MAX(Osvojeni!#REF!,Osvojeni!#REF!))</f>
        <v>#REF!</v>
      </c>
      <c r="F57" s="19" t="e">
        <f>IF(AND(Osvojeni!#REF!="",Osvojeni!#REF!=""),"",MAX(Osvojeni!#REF!,Osvojeni!#REF!))</f>
        <v>#REF!</v>
      </c>
      <c r="G57" s="20" t="e">
        <f>IF(Osvojeni!#REF!="","",Osvojeni!#REF!)</f>
        <v>#REF!</v>
      </c>
      <c r="H57" s="20" t="e">
        <f>IF(Osvojeni!#REF!="","",Osvojeni!#REF!)</f>
        <v>#REF!</v>
      </c>
    </row>
    <row r="58" spans="1:8" ht="12.75" customHeight="1" x14ac:dyDescent="0.25">
      <c r="A58" s="23">
        <f>M1D!A53</f>
        <v>51</v>
      </c>
      <c r="B58" s="24" t="str">
        <f>M1D!B53</f>
        <v>16/2016</v>
      </c>
      <c r="C58" s="67" t="str">
        <f>M1D!C53</f>
        <v>Filip Raičević</v>
      </c>
      <c r="D58" s="68"/>
      <c r="E58" s="19" t="e">
        <f>IF(AND(Osvojeni!#REF!="",Osvojeni!#REF!=""),"",MAX(Osvojeni!#REF!,Osvojeni!#REF!))</f>
        <v>#REF!</v>
      </c>
      <c r="F58" s="19" t="e">
        <f>IF(AND(Osvojeni!#REF!="",Osvojeni!#REF!=""),"",MAX(Osvojeni!#REF!,Osvojeni!#REF!))</f>
        <v>#REF!</v>
      </c>
      <c r="G58" s="20" t="e">
        <f>IF(Osvojeni!#REF!="","",Osvojeni!#REF!)</f>
        <v>#REF!</v>
      </c>
      <c r="H58" s="20" t="e">
        <f>IF(Osvojeni!#REF!="","",Osvojeni!#REF!)</f>
        <v>#REF!</v>
      </c>
    </row>
    <row r="59" spans="1:8" ht="12.75" customHeight="1" x14ac:dyDescent="0.25">
      <c r="A59" s="23">
        <f>M1D!A54</f>
        <v>52</v>
      </c>
      <c r="B59" s="24" t="str">
        <f>M1D!B54</f>
        <v>23/2016</v>
      </c>
      <c r="C59" s="67" t="str">
        <f>M1D!C54</f>
        <v>Ema Dapčević</v>
      </c>
      <c r="D59" s="68"/>
      <c r="E59" s="19" t="e">
        <f>IF(AND(Osvojeni!#REF!="",Osvojeni!#REF!=""),"",MAX(Osvojeni!#REF!,Osvojeni!#REF!))</f>
        <v>#REF!</v>
      </c>
      <c r="F59" s="19" t="e">
        <f>IF(AND(Osvojeni!#REF!="",Osvojeni!#REF!=""),"",MAX(Osvojeni!#REF!,Osvojeni!#REF!))</f>
        <v>#REF!</v>
      </c>
      <c r="G59" s="20" t="e">
        <f>IF(Osvojeni!#REF!="","",Osvojeni!#REF!)</f>
        <v>#REF!</v>
      </c>
      <c r="H59" s="20" t="e">
        <f>IF(Osvojeni!#REF!="","",Osvojeni!#REF!)</f>
        <v>#REF!</v>
      </c>
    </row>
    <row r="60" spans="1:8" ht="12.75" customHeight="1" x14ac:dyDescent="0.25">
      <c r="A60" s="23">
        <f>M1D!A55</f>
        <v>53</v>
      </c>
      <c r="B60" s="24" t="str">
        <f>M1D!B55</f>
        <v>24/2016</v>
      </c>
      <c r="C60" s="67" t="str">
        <f>M1D!C55</f>
        <v>Nikola Trifunović</v>
      </c>
      <c r="D60" s="68"/>
      <c r="E60" s="19" t="e">
        <f>IF(AND(Osvojeni!#REF!="",Osvojeni!#REF!=""),"",MAX(Osvojeni!#REF!,Osvojeni!#REF!))</f>
        <v>#REF!</v>
      </c>
      <c r="F60" s="19" t="e">
        <f>IF(AND(Osvojeni!#REF!="",Osvojeni!#REF!=""),"",MAX(Osvojeni!#REF!,Osvojeni!#REF!))</f>
        <v>#REF!</v>
      </c>
      <c r="G60" s="20" t="e">
        <f>IF(Osvojeni!#REF!="","",Osvojeni!#REF!)</f>
        <v>#REF!</v>
      </c>
      <c r="H60" s="20" t="e">
        <f>IF(Osvojeni!#REF!="","",Osvojeni!#REF!)</f>
        <v>#REF!</v>
      </c>
    </row>
    <row r="61" spans="1:8" ht="12.75" customHeight="1" x14ac:dyDescent="0.25">
      <c r="A61" s="23">
        <f>M1D!A56</f>
        <v>54</v>
      </c>
      <c r="B61" s="24" t="str">
        <f>M1D!B56</f>
        <v>25/2016</v>
      </c>
      <c r="C61" s="67" t="str">
        <f>M1D!C56</f>
        <v>Veselin Planić</v>
      </c>
      <c r="D61" s="68"/>
      <c r="E61" s="19" t="e">
        <f>IF(AND(Osvojeni!#REF!="",Osvojeni!#REF!=""),"",MAX(Osvojeni!#REF!,Osvojeni!#REF!))</f>
        <v>#REF!</v>
      </c>
      <c r="F61" s="19" t="e">
        <f>IF(AND(Osvojeni!#REF!="",Osvojeni!#REF!=""),"",MAX(Osvojeni!#REF!,Osvojeni!#REF!))</f>
        <v>#REF!</v>
      </c>
      <c r="G61" s="20" t="e">
        <f>IF(Osvojeni!#REF!="","",Osvojeni!#REF!)</f>
        <v>#REF!</v>
      </c>
      <c r="H61" s="20" t="e">
        <f>IF(Osvojeni!#REF!="","",Osvojeni!#REF!)</f>
        <v>#REF!</v>
      </c>
    </row>
    <row r="62" spans="1:8" ht="12.75" customHeight="1" x14ac:dyDescent="0.25">
      <c r="A62" s="23">
        <f>M1D!A57</f>
        <v>55</v>
      </c>
      <c r="B62" s="24" t="str">
        <f>M1D!B57</f>
        <v>39/2016</v>
      </c>
      <c r="C62" s="67" t="str">
        <f>M1D!C57</f>
        <v>Branko Teofilov</v>
      </c>
      <c r="D62" s="68"/>
      <c r="E62" s="19" t="str">
        <f>IF(AND(Osvojeni!O34="",Osvojeni!P34=""),"",MAX(Osvojeni!O34,Osvojeni!P34))</f>
        <v/>
      </c>
      <c r="F62" s="19" t="str">
        <f>IF(AND(Osvojeni!R34="",Osvojeni!S34=""),"",MAX(Osvojeni!R34,Osvojeni!S34))</f>
        <v/>
      </c>
      <c r="G62" s="20">
        <f>IF(Osvojeni!T34="","",Osvojeni!T34)</f>
        <v>0</v>
      </c>
      <c r="H62" s="20" t="str">
        <f>IF(Osvojeni!U34="","",Osvojeni!U34)</f>
        <v>F</v>
      </c>
    </row>
    <row r="63" spans="1:8" ht="12.75" customHeight="1" x14ac:dyDescent="0.25">
      <c r="A63" s="23">
        <f>M1D!A58</f>
        <v>56</v>
      </c>
      <c r="B63" s="24" t="str">
        <f>M1D!B58</f>
        <v>5/2015</v>
      </c>
      <c r="C63" s="67" t="str">
        <f>M1D!C58</f>
        <v>Semir Čohović</v>
      </c>
      <c r="D63" s="68"/>
      <c r="E63" s="19">
        <f>IF(AND(Osvojeni!O35="",Osvojeni!P35=""),"",MAX(Osvojeni!O35,Osvojeni!P35))</f>
        <v>6</v>
      </c>
      <c r="F63" s="19">
        <f>IF(AND(Osvojeni!R35="",Osvojeni!S35=""),"",MAX(Osvojeni!R35,Osvojeni!S35))</f>
        <v>11</v>
      </c>
      <c r="G63" s="20">
        <f>IF(Osvojeni!T35="","",Osvojeni!T35)</f>
        <v>55</v>
      </c>
      <c r="H63" s="20" t="str">
        <f>IF(Osvojeni!U35="","",Osvojeni!U35)</f>
        <v>E</v>
      </c>
    </row>
    <row r="64" spans="1:8" ht="12.75" customHeight="1" x14ac:dyDescent="0.25">
      <c r="A64" s="23">
        <f>M1D!A59</f>
        <v>57</v>
      </c>
      <c r="B64" s="24" t="str">
        <f>M1D!B59</f>
        <v>7/2015</v>
      </c>
      <c r="C64" s="67" t="str">
        <f>M1D!C59</f>
        <v>Sara Milosavljević</v>
      </c>
      <c r="D64" s="68"/>
      <c r="E64" s="19" t="str">
        <f>IF(AND(Osvojeni!O36="",Osvojeni!P36=""),"",MAX(Osvojeni!O36,Osvojeni!P36))</f>
        <v/>
      </c>
      <c r="F64" s="19">
        <f>IF(AND(Osvojeni!R36="",Osvojeni!S36=""),"",MAX(Osvojeni!R36,Osvojeni!S36))</f>
        <v>24</v>
      </c>
      <c r="G64" s="20">
        <f>IF(Osvojeni!T36="","",Osvojeni!T36)</f>
        <v>24</v>
      </c>
      <c r="H64" s="20" t="str">
        <f>IF(Osvojeni!U36="","",Osvojeni!U36)</f>
        <v>F</v>
      </c>
    </row>
    <row r="65" spans="1:8" ht="12.75" customHeight="1" x14ac:dyDescent="0.25">
      <c r="A65" s="23">
        <f>M1D!A60</f>
        <v>58</v>
      </c>
      <c r="B65" s="24" t="str">
        <f>M1D!B60</f>
        <v>20/2015</v>
      </c>
      <c r="C65" s="67" t="str">
        <f>M1D!C60</f>
        <v>Jovana Šćekić</v>
      </c>
      <c r="D65" s="68"/>
      <c r="E65" s="19">
        <f>IF(AND(Osvojeni!O37="",Osvojeni!P37=""),"",MAX(Osvojeni!O37,Osvojeni!P37))</f>
        <v>4</v>
      </c>
      <c r="F65" s="19">
        <f>IF(AND(Osvojeni!R37="",Osvojeni!S37=""),"",MAX(Osvojeni!R37,Osvojeni!S37))</f>
        <v>10</v>
      </c>
      <c r="G65" s="20">
        <f>IF(Osvojeni!T37="","",Osvojeni!T37)</f>
        <v>55</v>
      </c>
      <c r="H65" s="20" t="str">
        <f>IF(Osvojeni!U37="","",Osvojeni!U37)</f>
        <v>E</v>
      </c>
    </row>
    <row r="66" spans="1:8" ht="12.75" customHeight="1" x14ac:dyDescent="0.25">
      <c r="A66" s="23">
        <f>M1D!A61</f>
        <v>59</v>
      </c>
      <c r="B66" s="24" t="str">
        <f>M1D!B61</f>
        <v>28/2015</v>
      </c>
      <c r="C66" s="67" t="str">
        <f>M1D!C61</f>
        <v>Milovan Labudović</v>
      </c>
      <c r="D66" s="68"/>
      <c r="E66" s="19" t="e">
        <f>IF(AND(Osvojeni!#REF!="",Osvojeni!#REF!=""),"",MAX(Osvojeni!#REF!,Osvojeni!#REF!))</f>
        <v>#REF!</v>
      </c>
      <c r="F66" s="19" t="e">
        <f>IF(AND(Osvojeni!#REF!="",Osvojeni!#REF!=""),"",MAX(Osvojeni!#REF!,Osvojeni!#REF!))</f>
        <v>#REF!</v>
      </c>
      <c r="G66" s="20" t="e">
        <f>IF(Osvojeni!#REF!="","",Osvojeni!#REF!)</f>
        <v>#REF!</v>
      </c>
      <c r="H66" s="20" t="e">
        <f>IF(Osvojeni!#REF!="","",Osvojeni!#REF!)</f>
        <v>#REF!</v>
      </c>
    </row>
    <row r="67" spans="1:8" ht="12.75" customHeight="1" x14ac:dyDescent="0.25">
      <c r="A67" s="23">
        <f>M1D!A62</f>
        <v>60</v>
      </c>
      <c r="B67" s="24" t="str">
        <f>M1D!B62</f>
        <v>1/2014</v>
      </c>
      <c r="C67" s="67" t="str">
        <f>M1D!C62</f>
        <v>Igor Banović</v>
      </c>
      <c r="D67" s="68"/>
      <c r="E67" s="19" t="e">
        <f>IF(AND(Osvojeni!#REF!="",Osvojeni!#REF!=""),"",MAX(Osvojeni!#REF!,Osvojeni!#REF!))</f>
        <v>#REF!</v>
      </c>
      <c r="F67" s="19" t="e">
        <f>IF(AND(Osvojeni!#REF!="",Osvojeni!#REF!=""),"",MAX(Osvojeni!#REF!,Osvojeni!#REF!))</f>
        <v>#REF!</v>
      </c>
      <c r="G67" s="20" t="e">
        <f>IF(Osvojeni!#REF!="","",Osvojeni!#REF!)</f>
        <v>#REF!</v>
      </c>
      <c r="H67" s="20" t="e">
        <f>IF(Osvojeni!#REF!="","",Osvojeni!#REF!)</f>
        <v>#REF!</v>
      </c>
    </row>
    <row r="68" spans="1:8" ht="12.75" customHeight="1" x14ac:dyDescent="0.25">
      <c r="A68" s="23">
        <f>M1D!A63</f>
        <v>61</v>
      </c>
      <c r="B68" s="24" t="str">
        <f>M1D!B63</f>
        <v>13/2014</v>
      </c>
      <c r="C68" s="67" t="str">
        <f>M1D!C63</f>
        <v>Stefan Novčić</v>
      </c>
      <c r="D68" s="68"/>
      <c r="E68" s="19" t="e">
        <f>IF(AND(Osvojeni!#REF!="",Osvojeni!#REF!=""),"",MAX(Osvojeni!#REF!,Osvojeni!#REF!))</f>
        <v>#REF!</v>
      </c>
      <c r="F68" s="19" t="e">
        <f>IF(AND(Osvojeni!#REF!="",Osvojeni!#REF!=""),"",MAX(Osvojeni!#REF!,Osvojeni!#REF!))</f>
        <v>#REF!</v>
      </c>
      <c r="G68" s="20" t="e">
        <f>IF(Osvojeni!#REF!="","",Osvojeni!#REF!)</f>
        <v>#REF!</v>
      </c>
      <c r="H68" s="20" t="e">
        <f>IF(Osvojeni!#REF!="","",Osvojeni!#REF!)</f>
        <v>#REF!</v>
      </c>
    </row>
    <row r="69" spans="1:8" ht="12.75" customHeight="1" x14ac:dyDescent="0.25">
      <c r="A69" s="23">
        <f>M1D!A64</f>
        <v>62</v>
      </c>
      <c r="B69" s="24" t="str">
        <f>M1D!B64</f>
        <v>20/2014</v>
      </c>
      <c r="C69" s="67" t="str">
        <f>M1D!C64</f>
        <v>Selmir Muminović</v>
      </c>
      <c r="D69" s="68"/>
      <c r="E69" s="19" t="str">
        <f>IF(AND(Osvojeni!O38="",Osvojeni!P38=""),"",MAX(Osvojeni!O38,Osvojeni!P38))</f>
        <v/>
      </c>
      <c r="F69" s="19" t="str">
        <f>IF(AND(Osvojeni!R38="",Osvojeni!S38=""),"",MAX(Osvojeni!R38,Osvojeni!S38))</f>
        <v/>
      </c>
      <c r="G69" s="20">
        <f>IF(Osvojeni!T38="","",Osvojeni!T38)</f>
        <v>0</v>
      </c>
      <c r="H69" s="20" t="str">
        <f>IF(Osvojeni!U38="","",Osvojeni!U38)</f>
        <v>F</v>
      </c>
    </row>
    <row r="70" spans="1:8" ht="12.75" customHeight="1" x14ac:dyDescent="0.25">
      <c r="A70" s="23">
        <f>M1D!A65</f>
        <v>63</v>
      </c>
      <c r="B70" s="24" t="str">
        <f>M1D!B65</f>
        <v>37/2014</v>
      </c>
      <c r="C70" s="67" t="str">
        <f>M1D!C65</f>
        <v>Nenad Aranitović</v>
      </c>
      <c r="D70" s="68"/>
      <c r="E70" s="19">
        <f>IF(AND(Osvojeni!O39="",Osvojeni!P39=""),"",MAX(Osvojeni!O39,Osvojeni!P39))</f>
        <v>5</v>
      </c>
      <c r="F70" s="19">
        <f>IF(AND(Osvojeni!R39="",Osvojeni!S39=""),"",MAX(Osvojeni!R39,Osvojeni!S39))</f>
        <v>4</v>
      </c>
      <c r="G70" s="20">
        <f>IF(Osvojeni!T39="","",Osvojeni!T39)</f>
        <v>25</v>
      </c>
      <c r="H70" s="20" t="str">
        <f>IF(Osvojeni!U39="","",Osvojeni!U39)</f>
        <v>F</v>
      </c>
    </row>
    <row r="71" spans="1:8" ht="12.75" customHeight="1" x14ac:dyDescent="0.25">
      <c r="A71" s="23">
        <f>M1D!A66</f>
        <v>64</v>
      </c>
      <c r="B71" s="24" t="str">
        <f>M1D!B66</f>
        <v>9/2013</v>
      </c>
      <c r="C71" s="67" t="str">
        <f>M1D!C66</f>
        <v>Ivana Čvorović</v>
      </c>
      <c r="D71" s="68"/>
      <c r="E71" s="19" t="e">
        <f>IF(AND(Osvojeni!#REF!="",Osvojeni!#REF!=""),"",MAX(Osvojeni!#REF!,Osvojeni!#REF!))</f>
        <v>#REF!</v>
      </c>
      <c r="F71" s="19" t="e">
        <f>IF(AND(Osvojeni!#REF!="",Osvojeni!#REF!=""),"",MAX(Osvojeni!#REF!,Osvojeni!#REF!))</f>
        <v>#REF!</v>
      </c>
      <c r="G71" s="20" t="e">
        <f>IF(Osvojeni!#REF!="","",Osvojeni!#REF!)</f>
        <v>#REF!</v>
      </c>
      <c r="H71" s="20" t="e">
        <f>IF(Osvojeni!#REF!="","",Osvojeni!#REF!)</f>
        <v>#REF!</v>
      </c>
    </row>
    <row r="72" spans="1:8" ht="12.75" customHeight="1" x14ac:dyDescent="0.25">
      <c r="A72" s="23">
        <f>M1D!A67</f>
        <v>65</v>
      </c>
      <c r="B72" s="24" t="str">
        <f>M1D!B67</f>
        <v>6/2006</v>
      </c>
      <c r="C72" s="67" t="str">
        <f>M1D!C67</f>
        <v>Luka Vukčević</v>
      </c>
      <c r="D72" s="68"/>
      <c r="E72" s="19" t="e">
        <f>IF(AND(Osvojeni!#REF!="",Osvojeni!#REF!=""),"",MAX(Osvojeni!#REF!,Osvojeni!#REF!))</f>
        <v>#REF!</v>
      </c>
      <c r="F72" s="19" t="e">
        <f>IF(AND(Osvojeni!#REF!="",Osvojeni!#REF!=""),"",MAX(Osvojeni!#REF!,Osvojeni!#REF!))</f>
        <v>#REF!</v>
      </c>
      <c r="G72" s="20" t="e">
        <f>IF(Osvojeni!#REF!="","",Osvojeni!#REF!)</f>
        <v>#REF!</v>
      </c>
      <c r="H72" s="20" t="e">
        <f>IF(Osvojeni!#REF!="","",Osvojeni!#REF!)</f>
        <v>#REF!</v>
      </c>
    </row>
  </sheetData>
  <sheetProtection selectLockedCells="1" selectUnlockedCells="1"/>
  <mergeCells count="79">
    <mergeCell ref="C6:D7"/>
    <mergeCell ref="H6:H7"/>
    <mergeCell ref="B5:D5"/>
    <mergeCell ref="E5:H5"/>
    <mergeCell ref="A6:A7"/>
    <mergeCell ref="E6:G6"/>
    <mergeCell ref="B6:B7"/>
    <mergeCell ref="A1:E1"/>
    <mergeCell ref="D3:H3"/>
    <mergeCell ref="E4:H4"/>
    <mergeCell ref="F1:H1"/>
    <mergeCell ref="A2:H2"/>
    <mergeCell ref="A3:C3"/>
    <mergeCell ref="A4:D4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63:D63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70:D70"/>
    <mergeCell ref="C71:D71"/>
    <mergeCell ref="C72:D72"/>
    <mergeCell ref="C64:D64"/>
    <mergeCell ref="C65:D65"/>
    <mergeCell ref="C66:D66"/>
    <mergeCell ref="C67:D67"/>
    <mergeCell ref="C68:D68"/>
    <mergeCell ref="C69:D69"/>
  </mergeCells>
  <phoneticPr fontId="26" type="noConversion"/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>
    <oddFooter>&amp;LDATUM:__________________________&amp;C&amp;RPRODEKAN ZA NASTAVU__________________________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M1D</vt:lpstr>
      <vt:lpstr>Osvojeni</vt:lpstr>
      <vt:lpstr>Zakljucne</vt:lpstr>
      <vt:lpstr>Osvojeni!Print_Titles</vt:lpstr>
      <vt:lpstr>Zakljucne!Print_Titles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Trzalizza</dc:creator>
  <cp:lastModifiedBy>zanak</cp:lastModifiedBy>
  <cp:revision>20</cp:revision>
  <cp:lastPrinted>2019-01-14T22:39:31Z</cp:lastPrinted>
  <dcterms:created xsi:type="dcterms:W3CDTF">2005-10-19T21:32:06Z</dcterms:created>
  <dcterms:modified xsi:type="dcterms:W3CDTF">2020-09-27T08:24:06Z</dcterms:modified>
</cp:coreProperties>
</file>