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1980" windowWidth="15195" windowHeight="8415" activeTab="1"/>
  </bookViews>
  <sheets>
    <sheet name="Studenti" sheetId="1" r:id="rId1"/>
    <sheet name="Poeni_D" sheetId="2" r:id="rId2"/>
    <sheet name="Zakljucne_ocjene" sheetId="3" r:id="rId3"/>
    <sheet name="Izvjestaj" sheetId="4" r:id="rId4"/>
    <sheet name="MY" sheetId="5" r:id="rId5"/>
    <sheet name="Novi_D" sheetId="6" r:id="rId6"/>
  </sheets>
  <definedNames>
    <definedName name="_xlnm._FilterDatabase" localSheetId="4" hidden="1">'MY'!$B$7:$D$23</definedName>
  </definedNames>
  <calcPr fullCalcOnLoad="1"/>
</workbook>
</file>

<file path=xl/sharedStrings.xml><?xml version="1.0" encoding="utf-8"?>
<sst xmlns="http://schemas.openxmlformats.org/spreadsheetml/2006/main" count="190" uniqueCount="119">
  <si>
    <t>UKUPNO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</si>
  <si>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</si>
  <si>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</si>
  <si>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</si>
  <si>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</si>
  <si>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</si>
  <si>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</si>
  <si>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</si>
  <si>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</si>
  <si>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</si>
  <si>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</si>
  <si>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</si>
  <si>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</si>
  <si>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</si>
  <si>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</si>
  <si>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</si>
  <si>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</si>
  <si>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</si>
  <si>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</si>
  <si>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</si>
  <si>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</si>
  <si>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</si>
  <si>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</si>
  <si>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</si>
  <si>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</si>
  <si>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</si>
  <si>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</si>
  <si>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UNIVERZITET  CRNE  GORE</t>
  </si>
  <si>
    <t>I Z V J E Š T A J</t>
  </si>
  <si>
    <t>Br.</t>
  </si>
  <si>
    <t>NAZIV PREDMETA (KURSA)</t>
  </si>
  <si>
    <t>Broj studenata izašlih na ispit</t>
  </si>
  <si>
    <t>U S P J E H - O C J E N E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</si>
  <si>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</si>
  <si>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</si>
  <si>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</si>
  <si>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</si>
  <si>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</si>
  <si>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</si>
  <si>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</si>
  <si>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</si>
  <si>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</si>
  <si>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PRODEKAN ZA NASTAVU</t>
  </si>
  <si>
    <t>DATUM:</t>
  </si>
  <si>
    <t>PRIRODNO MATEMATIČKI FAKULTET PODGORICA</t>
  </si>
  <si>
    <t>Broj ECTS kredita
4</t>
  </si>
  <si>
    <t>BROJ ECTS KREDITA: 4</t>
  </si>
  <si>
    <t>Popunjava predmetni nastavnik</t>
  </si>
  <si>
    <t>STUDIJSKI PROGRAM:</t>
  </si>
  <si>
    <t>STUDIJE:</t>
  </si>
  <si>
    <t>PREZIME</t>
  </si>
  <si>
    <t>UKUPNI BROJ POENA          ( tekuci  max =     )</t>
  </si>
  <si>
    <t>PRISUS NASTAV</t>
  </si>
  <si>
    <t>TESTOVI,  SEMINARI</t>
  </si>
  <si>
    <t xml:space="preserve"> ZAVRŠNI     ISPITI   </t>
  </si>
  <si>
    <t xml:space="preserve">I max =  ;   II max   = </t>
  </si>
  <si>
    <t>I max =   ;  II max   =</t>
  </si>
  <si>
    <t>I max =    ;  II  max =</t>
  </si>
  <si>
    <t>I IME STUDENTA</t>
  </si>
  <si>
    <t xml:space="preserve">III max =  ;   IV max  = </t>
  </si>
  <si>
    <t>III max =   ;  IV max  =</t>
  </si>
  <si>
    <t>I semestar</t>
  </si>
  <si>
    <t>II semestar</t>
  </si>
  <si>
    <t>tekuće  stanje</t>
  </si>
  <si>
    <t xml:space="preserve"> red</t>
  </si>
  <si>
    <t xml:space="preserve"> popr</t>
  </si>
  <si>
    <t xml:space="preserve">  popr</t>
  </si>
  <si>
    <t>POTPIS NASTAVNIKA</t>
  </si>
  <si>
    <t>NASTAVNIK: Prof. dr Milenko Mosurović</t>
  </si>
  <si>
    <t>Broj  ECTS kredita:4</t>
  </si>
  <si>
    <t xml:space="preserve"> NASTAVNIK: Prof. dr Milenko Mosurović</t>
  </si>
  <si>
    <t>STUDIJE: PRIMJENJENE SPECIJALISTIČKE</t>
  </si>
  <si>
    <t>PRIMJENJENE SPECIJALISTIČKE</t>
  </si>
  <si>
    <r>
      <t xml:space="preserve">PREDMET: </t>
    </r>
    <r>
      <rPr>
        <b/>
        <sz val="10"/>
        <color indexed="8"/>
        <rFont val="Arial"/>
        <family val="2"/>
      </rPr>
      <t>Paralelno programiranje</t>
    </r>
    <r>
      <rPr>
        <sz val="10"/>
        <color indexed="8"/>
        <rFont val="Arial"/>
        <family val="2"/>
      </rPr>
      <t xml:space="preserve">   </t>
    </r>
  </si>
  <si>
    <t>PREDMET: Paralelno programiranje</t>
  </si>
  <si>
    <t>Paralelno programiranje</t>
  </si>
  <si>
    <t xml:space="preserve">PP  D-smjer </t>
  </si>
  <si>
    <t>Rukovodilac studijskog programa:</t>
  </si>
  <si>
    <t>Prodekan za nastavu</t>
  </si>
  <si>
    <t>o uspjehu studenata</t>
  </si>
  <si>
    <t>STUDIJSKI PROGRAM: Računarstvo i informacione tehnologije</t>
  </si>
  <si>
    <t>Računarstvo i informacione tehnologije</t>
  </si>
  <si>
    <t>Studijski program: Računarstvo i informacione tehnologije</t>
  </si>
  <si>
    <t>Šk. God.</t>
  </si>
  <si>
    <t>Plan</t>
  </si>
  <si>
    <t>Put</t>
  </si>
  <si>
    <t>Vid</t>
  </si>
  <si>
    <t>Prezime</t>
  </si>
  <si>
    <t>Ime</t>
  </si>
  <si>
    <t>God. Upisa</t>
  </si>
  <si>
    <t>Indeks</t>
  </si>
  <si>
    <t>SARADNIK: Prof. dr Milenko Mosurović</t>
  </si>
  <si>
    <t>Doc. dr Miljan Bigović</t>
  </si>
  <si>
    <t>Doc. dr Aleksandar Popović</t>
  </si>
  <si>
    <t>Podgorica,  27. januar 2019. god.</t>
  </si>
  <si>
    <t>1</t>
  </si>
  <si>
    <t>S</t>
  </si>
  <si>
    <t>2012</t>
  </si>
  <si>
    <t>2</t>
  </si>
  <si>
    <t>3</t>
  </si>
  <si>
    <t>4</t>
  </si>
  <si>
    <t>5</t>
  </si>
  <si>
    <t>6</t>
  </si>
  <si>
    <t>7</t>
  </si>
  <si>
    <t>2019</t>
  </si>
  <si>
    <t>Vuk</t>
  </si>
  <si>
    <t>Vukčević</t>
  </si>
  <si>
    <t>Aleksa</t>
  </si>
  <si>
    <t>Radovanović</t>
  </si>
  <si>
    <t>Nikoleta</t>
  </si>
  <si>
    <t>Kićović</t>
  </si>
  <si>
    <t>Petar</t>
  </si>
  <si>
    <t>Bjelica</t>
  </si>
  <si>
    <t>Radoš</t>
  </si>
  <si>
    <t>Sekulović</t>
  </si>
  <si>
    <t>Čukić</t>
  </si>
  <si>
    <t>Nikola</t>
  </si>
  <si>
    <t>Perović</t>
  </si>
  <si>
    <t>2019/20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</si>
</sst>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\ _D_i_n_._-;\-* #,##0.00\ _D_i_n_._-;_-* &quot;-&quot;??\ _D_i_n_._-;_-@_-"/>
    <numFmt numFmtId="181" formatCode="_-* #,##0\ _D_i_n_._-;\-* #,##0\ _D_i_n_._-;_-* &quot;-&quot;\ _D_i_n_._-;_-@_-"/>
    <numFmt numFmtId="182" formatCode="_-* #,##0.00\ &quot;Din.&quot;_-;\-* #,##0.00\ &quot;Din.&quot;_-;_-* &quot;-&quot;??\ &quot;Din.&quot;_-;_-@_-"/>
    <numFmt numFmtId="183" formatCode="_-* #,##0\ &quot;Din.&quot;_-;\-* #,##0\ &quot;Din.&quot;_-;_-* &quot;-&quot;\ &quot;Din.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#,##0\ &quot;Din.&quot;;\-#,##0\ &quot;Din.&quot;"/>
    <numFmt numFmtId="201" formatCode="#,##0\ &quot;Din.&quot;;[Red]\-#,##0\ &quot;Din.&quot;"/>
    <numFmt numFmtId="202" formatCode="#,##0.00\ &quot;Din.&quot;;\-#,##0.00\ &quot;Din.&quot;"/>
    <numFmt numFmtId="203" formatCode="#,##0.00\ &quot;Din.&quot;;[Red]\-#,##0.00\ &quot;Din.&quot;"/>
    <numFmt numFmtId="204" formatCode="dd/mm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&quot;€&quot;* #,##0.00_-;\-&quot;€&quot;* #,##0.00_-;_-&quot;€&quot;* &quot;-&quot;??_-;_-@_-"/>
    <numFmt numFmtId="211" formatCode="[$€-2]\ #,##0.00_);[Red]\([$€-2]\ #,##0.00\)"/>
    <numFmt numFmtId="212" formatCode="mm/yyyy"/>
    <numFmt numFmtId="213" formatCode="dd/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i/>
      <sz val="7"/>
      <color indexed="8"/>
      <name val="Arial"/>
      <family val="2"/>
    </font>
    <font>
      <sz val="8"/>
      <color indexed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tted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ck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3" fillId="33" borderId="10" xfId="95" applyFont="1" applyFill="1" applyBorder="1" applyAlignment="1">
      <alignment horizontal="left" vertical="center" wrapText="1"/>
      <protection/>
    </xf>
    <xf numFmtId="0" fontId="0" fillId="0" borderId="0" xfId="95" applyAlignment="1">
      <alignment horizontal="left" vertical="center"/>
      <protection/>
    </xf>
    <xf numFmtId="0" fontId="0" fillId="0" borderId="0" xfId="95">
      <alignment/>
      <protection/>
    </xf>
    <xf numFmtId="0" fontId="0" fillId="0" borderId="0" xfId="95" applyAlignment="1">
      <alignment horizontal="center" vertical="center"/>
      <protection/>
    </xf>
    <xf numFmtId="0" fontId="15" fillId="0" borderId="11" xfId="95" applyFont="1" applyBorder="1" applyAlignment="1">
      <alignment horizontal="center" vertical="center" wrapText="1"/>
      <protection/>
    </xf>
    <xf numFmtId="0" fontId="15" fillId="0" borderId="12" xfId="95" applyFont="1" applyBorder="1" applyAlignment="1">
      <alignment horizontal="center" vertical="center" wrapText="1"/>
      <protection/>
    </xf>
    <xf numFmtId="0" fontId="0" fillId="0" borderId="13" xfId="95" applyBorder="1" applyAlignment="1">
      <alignment horizontal="center"/>
      <protection/>
    </xf>
    <xf numFmtId="0" fontId="0" fillId="0" borderId="10" xfId="95" applyBorder="1" applyAlignment="1">
      <alignment horizontal="right"/>
      <protection/>
    </xf>
    <xf numFmtId="2" fontId="0" fillId="0" borderId="10" xfId="95" applyNumberFormat="1" applyBorder="1" applyAlignment="1">
      <alignment horizontal="center"/>
      <protection/>
    </xf>
    <xf numFmtId="0" fontId="0" fillId="0" borderId="10" xfId="95" applyBorder="1" applyAlignment="1">
      <alignment horizontal="center"/>
      <protection/>
    </xf>
    <xf numFmtId="0" fontId="3" fillId="0" borderId="0" xfId="95" applyFont="1" applyBorder="1" applyAlignment="1">
      <alignment horizontal="right" vertical="top" wrapText="1"/>
      <protection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95" applyFont="1">
      <alignment/>
      <protection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22" xfId="0" applyNumberFormat="1" applyBorder="1" applyAlignment="1">
      <alignment horizontal="center"/>
    </xf>
    <xf numFmtId="49" fontId="0" fillId="0" borderId="13" xfId="95" applyNumberFormat="1" applyBorder="1" applyAlignment="1">
      <alignment horizontal="right"/>
      <protection/>
    </xf>
    <xf numFmtId="49" fontId="0" fillId="0" borderId="0" xfId="0" applyNumberFormat="1" applyAlignment="1">
      <alignment/>
    </xf>
    <xf numFmtId="1" fontId="0" fillId="0" borderId="13" xfId="95" applyNumberFormat="1" applyBorder="1" applyAlignment="1">
      <alignment horizontal="center"/>
      <protection/>
    </xf>
    <xf numFmtId="1" fontId="3" fillId="0" borderId="13" xfId="95" applyNumberFormat="1" applyFont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NumberFormat="1" applyBorder="1" applyAlignment="1">
      <alignment horizontal="right" vertical="center"/>
    </xf>
    <xf numFmtId="49" fontId="0" fillId="0" borderId="10" xfId="0" applyNumberFormat="1" applyFont="1" applyBorder="1" applyAlignment="1">
      <alignment/>
    </xf>
    <xf numFmtId="0" fontId="0" fillId="0" borderId="0" xfId="98">
      <alignment/>
      <protection/>
    </xf>
    <xf numFmtId="0" fontId="15" fillId="0" borderId="23" xfId="98" applyFont="1" applyBorder="1" applyAlignment="1">
      <alignment horizontal="center" wrapText="1"/>
      <protection/>
    </xf>
    <xf numFmtId="0" fontId="9" fillId="0" borderId="22" xfId="98" applyFont="1" applyBorder="1" applyAlignment="1">
      <alignment horizontal="center" textRotation="90" wrapText="1"/>
      <protection/>
    </xf>
    <xf numFmtId="0" fontId="9" fillId="0" borderId="10" xfId="98" applyFont="1" applyBorder="1" applyAlignment="1">
      <alignment horizontal="center" textRotation="90" wrapText="1"/>
      <protection/>
    </xf>
    <xf numFmtId="0" fontId="3" fillId="0" borderId="24" xfId="98" applyFont="1" applyBorder="1" applyAlignment="1">
      <alignment horizontal="center" wrapText="1"/>
      <protection/>
    </xf>
    <xf numFmtId="0" fontId="3" fillId="0" borderId="22" xfId="98" applyFont="1" applyBorder="1" applyAlignment="1">
      <alignment horizontal="center" wrapText="1"/>
      <protection/>
    </xf>
    <xf numFmtId="0" fontId="3" fillId="0" borderId="10" xfId="98" applyFont="1" applyBorder="1" applyAlignment="1">
      <alignment horizontal="center" wrapText="1"/>
      <protection/>
    </xf>
    <xf numFmtId="0" fontId="3" fillId="0" borderId="25" xfId="98" applyFont="1" applyBorder="1" applyAlignment="1">
      <alignment horizontal="center" wrapText="1"/>
      <protection/>
    </xf>
    <xf numFmtId="0" fontId="3" fillId="0" borderId="19" xfId="98" applyFont="1" applyBorder="1" applyAlignment="1">
      <alignment vertical="top" wrapText="1"/>
      <protection/>
    </xf>
    <xf numFmtId="0" fontId="3" fillId="0" borderId="19" xfId="98" applyFont="1" applyBorder="1" applyAlignment="1">
      <alignment horizontal="center" wrapText="1"/>
      <protection/>
    </xf>
    <xf numFmtId="0" fontId="3" fillId="0" borderId="26" xfId="98" applyFont="1" applyBorder="1" applyAlignment="1">
      <alignment horizontal="center" wrapText="1"/>
      <protection/>
    </xf>
    <xf numFmtId="49" fontId="18" fillId="0" borderId="24" xfId="98" applyNumberFormat="1" applyFont="1" applyBorder="1" applyAlignment="1">
      <alignment vertical="top" wrapText="1"/>
      <protection/>
    </xf>
    <xf numFmtId="0" fontId="8" fillId="0" borderId="0" xfId="0" applyFont="1" applyAlignment="1">
      <alignment/>
    </xf>
    <xf numFmtId="0" fontId="0" fillId="0" borderId="0" xfId="93">
      <alignment/>
      <protection/>
    </xf>
    <xf numFmtId="0" fontId="0" fillId="0" borderId="0" xfId="93" applyFont="1">
      <alignment/>
      <protection/>
    </xf>
    <xf numFmtId="0" fontId="0" fillId="0" borderId="10" xfId="96" applyBorder="1" applyAlignment="1">
      <alignment vertical="center"/>
      <protection/>
    </xf>
    <xf numFmtId="0" fontId="11" fillId="0" borderId="27" xfId="96" applyFont="1" applyBorder="1" applyAlignment="1">
      <alignment horizontal="center" vertical="center" wrapText="1"/>
      <protection/>
    </xf>
    <xf numFmtId="0" fontId="5" fillId="0" borderId="27" xfId="96" applyFont="1" applyBorder="1" applyAlignment="1">
      <alignment horizontal="center" vertical="center"/>
      <protection/>
    </xf>
    <xf numFmtId="0" fontId="0" fillId="0" borderId="10" xfId="96" applyNumberFormat="1" applyBorder="1" applyAlignment="1">
      <alignment horizontal="right"/>
      <protection/>
    </xf>
    <xf numFmtId="0" fontId="0" fillId="0" borderId="10" xfId="96" applyFont="1" applyBorder="1">
      <alignment/>
      <protection/>
    </xf>
    <xf numFmtId="0" fontId="0" fillId="0" borderId="28" xfId="96" applyNumberFormat="1" applyBorder="1" applyAlignment="1">
      <alignment horizontal="center"/>
      <protection/>
    </xf>
    <xf numFmtId="0" fontId="0" fillId="0" borderId="23" xfId="96" applyFont="1" applyBorder="1" applyAlignment="1">
      <alignment horizontal="center"/>
      <protection/>
    </xf>
    <xf numFmtId="0" fontId="0" fillId="0" borderId="28" xfId="96" applyNumberFormat="1" applyBorder="1">
      <alignment/>
      <protection/>
    </xf>
    <xf numFmtId="0" fontId="0" fillId="0" borderId="0" xfId="96" applyFont="1" applyAlignment="1">
      <alignment horizontal="right"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42" fillId="0" borderId="0" xfId="94">
      <alignment/>
      <protection/>
    </xf>
    <xf numFmtId="0" fontId="42" fillId="0" borderId="0" xfId="94">
      <alignment/>
      <protection/>
    </xf>
    <xf numFmtId="0" fontId="0" fillId="0" borderId="23" xfId="96" applyFont="1" applyBorder="1" applyAlignment="1">
      <alignment horizontal="right"/>
      <protection/>
    </xf>
    <xf numFmtId="0" fontId="0" fillId="0" borderId="10" xfId="0" applyBorder="1" applyAlignment="1">
      <alignment horizontal="right"/>
    </xf>
    <xf numFmtId="1" fontId="0" fillId="0" borderId="13" xfId="95" applyNumberFormat="1" applyFont="1" applyBorder="1" applyAlignment="1">
      <alignment horizontal="center" vertical="top" wrapText="1"/>
      <protection/>
    </xf>
    <xf numFmtId="0" fontId="42" fillId="0" borderId="0" xfId="94">
      <alignment/>
      <protection/>
    </xf>
    <xf numFmtId="0" fontId="42" fillId="0" borderId="0" xfId="94">
      <alignment/>
      <protection/>
    </xf>
    <xf numFmtId="0" fontId="7" fillId="0" borderId="10" xfId="96" applyFont="1" applyBorder="1" applyAlignment="1">
      <alignment horizontal="center" vertical="center" wrapText="1"/>
      <protection/>
    </xf>
    <xf numFmtId="0" fontId="7" fillId="0" borderId="10" xfId="96" applyFont="1" applyBorder="1" applyAlignment="1">
      <alignment vertical="center"/>
      <protection/>
    </xf>
    <xf numFmtId="0" fontId="7" fillId="0" borderId="27" xfId="96" applyFont="1" applyBorder="1" applyAlignment="1">
      <alignment vertical="center"/>
      <protection/>
    </xf>
    <xf numFmtId="0" fontId="9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27" xfId="96" applyBorder="1" applyAlignment="1">
      <alignment vertical="center"/>
      <protection/>
    </xf>
    <xf numFmtId="0" fontId="5" fillId="0" borderId="10" xfId="96" applyFont="1" applyBorder="1" applyAlignment="1">
      <alignment horizontal="center" vertical="center"/>
      <protection/>
    </xf>
    <xf numFmtId="0" fontId="10" fillId="0" borderId="10" xfId="96" applyFont="1" applyBorder="1" applyAlignment="1">
      <alignment vertical="center" textRotation="90" wrapText="1"/>
      <protection/>
    </xf>
    <xf numFmtId="0" fontId="10" fillId="0" borderId="27" xfId="96" applyFont="1" applyBorder="1" applyAlignment="1">
      <alignment vertical="center" textRotation="90" wrapText="1"/>
      <protection/>
    </xf>
    <xf numFmtId="0" fontId="10" fillId="0" borderId="10" xfId="96" applyFont="1" applyBorder="1" applyAlignment="1">
      <alignment horizontal="center" vertical="center" textRotation="90" wrapText="1"/>
      <protection/>
    </xf>
    <xf numFmtId="0" fontId="10" fillId="0" borderId="27" xfId="96" applyFont="1" applyBorder="1" applyAlignment="1">
      <alignment horizontal="center" vertical="center" textRotation="90" wrapText="1"/>
      <protection/>
    </xf>
    <xf numFmtId="0" fontId="6" fillId="0" borderId="10" xfId="96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left" vertical="center"/>
    </xf>
    <xf numFmtId="0" fontId="0" fillId="33" borderId="10" xfId="0" applyFont="1" applyFill="1" applyBorder="1" applyAlignment="1">
      <alignment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0" fillId="0" borderId="2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95" applyBorder="1" applyAlignment="1">
      <alignment horizontal="center"/>
      <protection/>
    </xf>
    <xf numFmtId="0" fontId="0" fillId="0" borderId="24" xfId="95" applyBorder="1" applyAlignment="1">
      <alignment horizontal="center"/>
      <protection/>
    </xf>
    <xf numFmtId="0" fontId="17" fillId="0" borderId="28" xfId="95" applyFont="1" applyBorder="1" applyAlignment="1">
      <alignment horizontal="center" vertical="center" wrapText="1"/>
      <protection/>
    </xf>
    <xf numFmtId="0" fontId="17" fillId="0" borderId="29" xfId="95" applyFont="1" applyBorder="1" applyAlignment="1">
      <alignment horizontal="center" vertical="center" wrapText="1"/>
      <protection/>
    </xf>
    <xf numFmtId="0" fontId="15" fillId="0" borderId="30" xfId="95" applyFont="1" applyBorder="1" applyAlignment="1">
      <alignment horizontal="center" vertical="center" wrapText="1"/>
      <protection/>
    </xf>
    <xf numFmtId="0" fontId="15" fillId="0" borderId="31" xfId="95" applyFont="1" applyBorder="1" applyAlignment="1">
      <alignment horizontal="center" vertical="center" wrapText="1"/>
      <protection/>
    </xf>
    <xf numFmtId="0" fontId="15" fillId="0" borderId="32" xfId="95" applyFont="1" applyBorder="1" applyAlignment="1">
      <alignment horizontal="center" vertical="center" wrapText="1"/>
      <protection/>
    </xf>
    <xf numFmtId="0" fontId="15" fillId="0" borderId="33" xfId="95" applyFont="1" applyBorder="1" applyAlignment="1">
      <alignment horizontal="center" vertical="center" wrapText="1"/>
      <protection/>
    </xf>
    <xf numFmtId="0" fontId="15" fillId="0" borderId="22" xfId="95" applyFont="1" applyBorder="1" applyAlignment="1">
      <alignment horizontal="center" vertical="center" wrapText="1"/>
      <protection/>
    </xf>
    <xf numFmtId="0" fontId="15" fillId="0" borderId="24" xfId="95" applyFont="1" applyBorder="1" applyAlignment="1">
      <alignment horizontal="center" vertical="center" wrapText="1"/>
      <protection/>
    </xf>
    <xf numFmtId="0" fontId="15" fillId="0" borderId="28" xfId="95" applyFont="1" applyBorder="1" applyAlignment="1">
      <alignment horizontal="center" vertical="center" wrapText="1"/>
      <protection/>
    </xf>
    <xf numFmtId="0" fontId="15" fillId="0" borderId="29" xfId="95" applyFont="1" applyBorder="1" applyAlignment="1">
      <alignment horizontal="center" vertical="center" wrapText="1"/>
      <protection/>
    </xf>
    <xf numFmtId="0" fontId="16" fillId="0" borderId="10" xfId="95" applyFont="1" applyBorder="1" applyAlignment="1">
      <alignment wrapText="1"/>
      <protection/>
    </xf>
    <xf numFmtId="0" fontId="3" fillId="0" borderId="26" xfId="95" applyFont="1" applyBorder="1" applyAlignment="1">
      <alignment wrapText="1"/>
      <protection/>
    </xf>
    <xf numFmtId="0" fontId="13" fillId="0" borderId="10" xfId="95" applyFont="1" applyBorder="1" applyAlignment="1">
      <alignment horizontal="left" vertical="center" wrapText="1"/>
      <protection/>
    </xf>
    <xf numFmtId="0" fontId="14" fillId="0" borderId="10" xfId="95" applyFont="1" applyBorder="1" applyAlignment="1">
      <alignment wrapText="1"/>
      <protection/>
    </xf>
    <xf numFmtId="0" fontId="15" fillId="0" borderId="10" xfId="95" applyFont="1" applyBorder="1" applyAlignment="1">
      <alignment wrapText="1"/>
      <protection/>
    </xf>
    <xf numFmtId="0" fontId="8" fillId="0" borderId="0" xfId="97" applyFont="1" applyAlignment="1">
      <alignment horizontal="left"/>
      <protection/>
    </xf>
    <xf numFmtId="0" fontId="18" fillId="0" borderId="34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0" fillId="0" borderId="0" xfId="97" applyFont="1" applyAlignment="1">
      <alignment horizontal="center"/>
      <protection/>
    </xf>
    <xf numFmtId="0" fontId="0" fillId="0" borderId="0" xfId="97" applyFont="1" applyAlignment="1">
      <alignment horizontal="center"/>
      <protection/>
    </xf>
    <xf numFmtId="0" fontId="8" fillId="0" borderId="0" xfId="97" applyFont="1" applyAlignment="1">
      <alignment horizontal="center"/>
      <protection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47" xfId="0" applyFont="1" applyBorder="1" applyAlignment="1">
      <alignment horizontal="center" wrapText="1"/>
    </xf>
    <xf numFmtId="0" fontId="18" fillId="0" borderId="47" xfId="0" applyFont="1" applyBorder="1" applyAlignment="1">
      <alignment horizontal="center" wrapText="1"/>
    </xf>
    <xf numFmtId="0" fontId="0" fillId="0" borderId="0" xfId="97" applyAlignment="1">
      <alignment horizontal="center"/>
      <protection/>
    </xf>
    <xf numFmtId="0" fontId="19" fillId="0" borderId="0" xfId="0" applyFont="1" applyAlignment="1">
      <alignment horizontal="center"/>
    </xf>
    <xf numFmtId="0" fontId="3" fillId="0" borderId="48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49" xfId="98" applyFont="1" applyBorder="1" applyAlignment="1">
      <alignment horizontal="center" vertical="top" wrapText="1"/>
      <protection/>
    </xf>
    <xf numFmtId="0" fontId="15" fillId="0" borderId="50" xfId="98" applyFont="1" applyBorder="1" applyAlignment="1">
      <alignment wrapText="1"/>
      <protection/>
    </xf>
    <xf numFmtId="0" fontId="3" fillId="0" borderId="22" xfId="98" applyFont="1" applyBorder="1" applyAlignment="1">
      <alignment vertical="top" wrapText="1"/>
      <protection/>
    </xf>
    <xf numFmtId="0" fontId="3" fillId="0" borderId="24" xfId="98" applyFont="1" applyBorder="1" applyAlignment="1">
      <alignment vertical="top" wrapText="1"/>
      <protection/>
    </xf>
    <xf numFmtId="0" fontId="14" fillId="0" borderId="51" xfId="98" applyFont="1" applyBorder="1" applyAlignment="1">
      <alignment horizontal="center" wrapText="1"/>
      <protection/>
    </xf>
    <xf numFmtId="0" fontId="16" fillId="0" borderId="51" xfId="98" applyFont="1" applyBorder="1" applyAlignment="1">
      <alignment horizontal="center" wrapText="1"/>
      <protection/>
    </xf>
    <xf numFmtId="0" fontId="9" fillId="0" borderId="22" xfId="98" applyFont="1" applyBorder="1" applyAlignment="1">
      <alignment horizontal="center" wrapText="1"/>
      <protection/>
    </xf>
    <xf numFmtId="0" fontId="9" fillId="0" borderId="24" xfId="98" applyFont="1" applyBorder="1" applyAlignment="1">
      <alignment horizontal="center" wrapText="1"/>
      <protection/>
    </xf>
    <xf numFmtId="0" fontId="9" fillId="0" borderId="52" xfId="98" applyFont="1" applyBorder="1" applyAlignment="1">
      <alignment horizontal="center" vertical="top" wrapText="1"/>
      <protection/>
    </xf>
    <xf numFmtId="0" fontId="9" fillId="0" borderId="23" xfId="98" applyFont="1" applyBorder="1" applyAlignment="1">
      <alignment horizontal="center" vertical="top" wrapText="1"/>
      <protection/>
    </xf>
    <xf numFmtId="0" fontId="9" fillId="0" borderId="53" xfId="98" applyFont="1" applyBorder="1" applyAlignment="1">
      <alignment horizontal="center" vertical="top" wrapText="1"/>
      <protection/>
    </xf>
    <xf numFmtId="0" fontId="9" fillId="0" borderId="19" xfId="98" applyFont="1" applyBorder="1" applyAlignment="1">
      <alignment horizontal="center" vertical="top" wrapText="1"/>
      <protection/>
    </xf>
    <xf numFmtId="0" fontId="9" fillId="0" borderId="30" xfId="98" applyFont="1" applyBorder="1" applyAlignment="1">
      <alignment horizontal="center" vertical="center" textRotation="90" wrapText="1"/>
      <protection/>
    </xf>
    <xf numFmtId="0" fontId="9" fillId="0" borderId="52" xfId="98" applyFont="1" applyBorder="1" applyAlignment="1">
      <alignment horizontal="center" vertical="center" textRotation="90" wrapText="1"/>
      <protection/>
    </xf>
    <xf numFmtId="0" fontId="9" fillId="0" borderId="53" xfId="98" applyFont="1" applyBorder="1" applyAlignment="1">
      <alignment horizontal="center" vertical="center" textRotation="90" wrapText="1"/>
      <protection/>
    </xf>
    <xf numFmtId="0" fontId="9" fillId="0" borderId="28" xfId="98" applyFont="1" applyBorder="1" applyAlignment="1">
      <alignment horizontal="center" textRotation="90" wrapText="1"/>
      <protection/>
    </xf>
    <xf numFmtId="0" fontId="9" fillId="0" borderId="54" xfId="98" applyFont="1" applyBorder="1" applyAlignment="1">
      <alignment horizontal="center" textRotation="90" wrapText="1"/>
      <protection/>
    </xf>
    <xf numFmtId="0" fontId="9" fillId="0" borderId="13" xfId="98" applyFont="1" applyBorder="1" applyAlignment="1">
      <alignment horizontal="center" textRotation="90" wrapText="1"/>
      <protection/>
    </xf>
    <xf numFmtId="0" fontId="9" fillId="0" borderId="30" xfId="98" applyFont="1" applyBorder="1" applyAlignment="1">
      <alignment horizontal="center" wrapText="1"/>
      <protection/>
    </xf>
    <xf numFmtId="0" fontId="9" fillId="0" borderId="49" xfId="98" applyFont="1" applyBorder="1" applyAlignment="1">
      <alignment horizontal="center" wrapText="1"/>
      <protection/>
    </xf>
    <xf numFmtId="0" fontId="9" fillId="0" borderId="31" xfId="98" applyFont="1" applyBorder="1" applyAlignment="1">
      <alignment horizontal="center" wrapText="1"/>
      <protection/>
    </xf>
    <xf numFmtId="0" fontId="9" fillId="0" borderId="52" xfId="98" applyFont="1" applyBorder="1" applyAlignment="1">
      <alignment horizontal="center" wrapText="1"/>
      <protection/>
    </xf>
    <xf numFmtId="0" fontId="9" fillId="0" borderId="0" xfId="98" applyFont="1" applyAlignment="1">
      <alignment horizontal="center" wrapText="1"/>
      <protection/>
    </xf>
    <xf numFmtId="0" fontId="9" fillId="0" borderId="23" xfId="98" applyFont="1" applyBorder="1" applyAlignment="1">
      <alignment horizontal="center" wrapText="1"/>
      <protection/>
    </xf>
    <xf numFmtId="0" fontId="9" fillId="0" borderId="53" xfId="98" applyFont="1" applyBorder="1" applyAlignment="1">
      <alignment horizontal="center" wrapText="1"/>
      <protection/>
    </xf>
    <xf numFmtId="0" fontId="9" fillId="0" borderId="26" xfId="98" applyFont="1" applyBorder="1" applyAlignment="1">
      <alignment horizontal="center" wrapText="1"/>
      <protection/>
    </xf>
    <xf numFmtId="0" fontId="9" fillId="0" borderId="25" xfId="98" applyFont="1" applyBorder="1" applyAlignment="1">
      <alignment horizontal="center" wrapText="1"/>
      <protection/>
    </xf>
    <xf numFmtId="0" fontId="9" fillId="0" borderId="28" xfId="98" applyFont="1" applyBorder="1" applyAlignment="1">
      <alignment horizontal="center" vertical="center" textRotation="90" wrapText="1"/>
      <protection/>
    </xf>
    <xf numFmtId="0" fontId="9" fillId="0" borderId="54" xfId="98" applyFont="1" applyBorder="1" applyAlignment="1">
      <alignment horizontal="center" vertical="center" textRotation="90" wrapText="1"/>
      <protection/>
    </xf>
    <xf numFmtId="0" fontId="9" fillId="0" borderId="13" xfId="98" applyFont="1" applyBorder="1" applyAlignment="1">
      <alignment horizontal="center" vertical="center" textRotation="90" wrapText="1"/>
      <protection/>
    </xf>
    <xf numFmtId="0" fontId="9" fillId="0" borderId="19" xfId="98" applyFont="1" applyBorder="1" applyAlignment="1">
      <alignment horizontal="center" wrapText="1"/>
      <protection/>
    </xf>
    <xf numFmtId="0" fontId="9" fillId="0" borderId="30" xfId="98" applyFont="1" applyBorder="1" applyAlignment="1">
      <alignment wrapText="1"/>
      <protection/>
    </xf>
    <xf numFmtId="0" fontId="9" fillId="0" borderId="49" xfId="98" applyFont="1" applyBorder="1" applyAlignment="1">
      <alignment wrapText="1"/>
      <protection/>
    </xf>
    <xf numFmtId="0" fontId="15" fillId="0" borderId="22" xfId="98" applyFont="1" applyBorder="1" applyAlignment="1">
      <alignment horizontal="center" wrapText="1"/>
      <protection/>
    </xf>
    <xf numFmtId="0" fontId="15" fillId="0" borderId="25" xfId="98" applyFont="1" applyBorder="1" applyAlignment="1">
      <alignment horizontal="center" wrapText="1"/>
      <protection/>
    </xf>
    <xf numFmtId="0" fontId="16" fillId="0" borderId="55" xfId="98" applyFont="1" applyBorder="1" applyAlignment="1">
      <alignment vertical="top" wrapText="1"/>
      <protection/>
    </xf>
    <xf numFmtId="0" fontId="16" fillId="0" borderId="56" xfId="98" applyFont="1" applyBorder="1" applyAlignment="1">
      <alignment vertical="top" wrapText="1"/>
      <protection/>
    </xf>
    <xf numFmtId="0" fontId="22" fillId="0" borderId="57" xfId="98" applyFont="1" applyBorder="1" applyAlignment="1">
      <alignment vertical="top" wrapText="1"/>
      <protection/>
    </xf>
    <xf numFmtId="0" fontId="22" fillId="0" borderId="56" xfId="98" applyFont="1" applyBorder="1" applyAlignment="1">
      <alignment vertical="top" wrapText="1"/>
      <protection/>
    </xf>
    <xf numFmtId="0" fontId="16" fillId="0" borderId="57" xfId="98" applyFont="1" applyBorder="1" applyAlignment="1">
      <alignment vertical="top" wrapText="1"/>
      <protection/>
    </xf>
    <xf numFmtId="0" fontId="13" fillId="0" borderId="0" xfId="98" applyFont="1" applyAlignment="1">
      <alignment wrapText="1"/>
      <protection/>
    </xf>
    <xf numFmtId="0" fontId="21" fillId="33" borderId="0" xfId="98" applyFont="1" applyFill="1" applyAlignment="1">
      <alignment horizontal="center" wrapText="1"/>
      <protection/>
    </xf>
    <xf numFmtId="0" fontId="14" fillId="0" borderId="51" xfId="98" applyFont="1" applyBorder="1" applyAlignment="1">
      <alignment wrapText="1"/>
      <protection/>
    </xf>
    <xf numFmtId="0" fontId="23" fillId="0" borderId="51" xfId="98" applyFont="1" applyBorder="1" applyAlignment="1">
      <alignment wrapText="1"/>
      <protection/>
    </xf>
    <xf numFmtId="0" fontId="9" fillId="0" borderId="31" xfId="98" applyFont="1" applyBorder="1" applyAlignment="1">
      <alignment horizontal="center" vertical="center" textRotation="90" wrapText="1"/>
      <protection/>
    </xf>
    <xf numFmtId="0" fontId="9" fillId="0" borderId="23" xfId="98" applyFont="1" applyBorder="1" applyAlignment="1">
      <alignment horizontal="center" vertical="center" textRotation="90" wrapText="1"/>
      <protection/>
    </xf>
    <xf numFmtId="0" fontId="9" fillId="0" borderId="19" xfId="98" applyFont="1" applyBorder="1" applyAlignment="1">
      <alignment horizontal="center" vertical="center" textRotation="90" wrapText="1"/>
      <protection/>
    </xf>
    <xf numFmtId="0" fontId="3" fillId="0" borderId="26" xfId="98" applyFont="1" applyBorder="1" applyAlignment="1">
      <alignment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OR1-2005-2006" xfId="95"/>
    <cellStyle name="Normal_SP_C_2006_07b" xfId="96"/>
    <cellStyle name="Normal_SP_D_2006_07b" xfId="97"/>
    <cellStyle name="Normal_TSA_jan_2009_A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6.421875" style="58" bestFit="1" customWidth="1"/>
    <col min="2" max="3" width="10.28125" style="58" bestFit="1" customWidth="1"/>
    <col min="4" max="4" width="9.28125" style="58" bestFit="1" customWidth="1"/>
    <col min="5" max="5" width="3.7109375" style="58" bestFit="1" customWidth="1"/>
    <col min="6" max="6" width="3.8515625" style="58" bestFit="1" customWidth="1"/>
    <col min="7" max="7" width="5.00390625" style="58" bestFit="1" customWidth="1"/>
    <col min="8" max="9" width="9.140625" style="58" customWidth="1"/>
    <col min="10" max="10" width="9.8515625" style="58" customWidth="1"/>
    <col min="11" max="11" width="21.8515625" style="58" customWidth="1"/>
    <col min="12" max="16384" width="9.140625" style="58" customWidth="1"/>
  </cols>
  <sheetData>
    <row r="1" spans="1:14" ht="15">
      <c r="A1" s="79" t="s">
        <v>90</v>
      </c>
      <c r="B1" s="79" t="s">
        <v>89</v>
      </c>
      <c r="C1" s="79" t="s">
        <v>88</v>
      </c>
      <c r="D1" s="79" t="s">
        <v>87</v>
      </c>
      <c r="E1" s="79" t="s">
        <v>86</v>
      </c>
      <c r="F1" s="79" t="s">
        <v>85</v>
      </c>
      <c r="G1" s="79" t="s">
        <v>84</v>
      </c>
      <c r="N1" s="59" t="s">
        <v>83</v>
      </c>
    </row>
    <row r="2" spans="1:14" ht="15">
      <c r="A2" s="79" t="s">
        <v>95</v>
      </c>
      <c r="B2" s="79" t="s">
        <v>104</v>
      </c>
      <c r="C2" s="79" t="s">
        <v>105</v>
      </c>
      <c r="D2" s="79" t="s">
        <v>106</v>
      </c>
      <c r="E2" s="79" t="s">
        <v>96</v>
      </c>
      <c r="F2" s="79" t="s">
        <v>95</v>
      </c>
      <c r="G2" s="79" t="s">
        <v>97</v>
      </c>
      <c r="J2" s="58" t="str">
        <f>CONCATENATE(A2,"/",RIGHT(B2,2))</f>
        <v>1/19</v>
      </c>
      <c r="K2" s="58" t="str">
        <f aca="true" t="shared" si="0" ref="K2:K18">CONCATENATE(D2," ",C2)</f>
        <v>Vukčević Vuk</v>
      </c>
      <c r="N2" s="59" t="s">
        <v>118</v>
      </c>
    </row>
    <row r="3" spans="1:11" ht="15">
      <c r="A3" s="79" t="s">
        <v>98</v>
      </c>
      <c r="B3" s="79" t="s">
        <v>104</v>
      </c>
      <c r="C3" s="79" t="s">
        <v>107</v>
      </c>
      <c r="D3" s="79" t="s">
        <v>108</v>
      </c>
      <c r="E3" s="79" t="s">
        <v>96</v>
      </c>
      <c r="F3" s="79" t="s">
        <v>95</v>
      </c>
      <c r="G3" s="79" t="s">
        <v>97</v>
      </c>
      <c r="J3" s="58" t="str">
        <f>CONCATENATE(A3,"/",RIGHT(B3,2))</f>
        <v>2/19</v>
      </c>
      <c r="K3" s="58" t="str">
        <f t="shared" si="0"/>
        <v>Radovanović Aleksa</v>
      </c>
    </row>
    <row r="4" spans="1:11" ht="15">
      <c r="A4" s="79" t="s">
        <v>99</v>
      </c>
      <c r="B4" s="79" t="s">
        <v>104</v>
      </c>
      <c r="C4" s="79" t="s">
        <v>109</v>
      </c>
      <c r="D4" s="79" t="s">
        <v>110</v>
      </c>
      <c r="E4" s="79" t="s">
        <v>96</v>
      </c>
      <c r="F4" s="79" t="s">
        <v>95</v>
      </c>
      <c r="G4" s="79" t="s">
        <v>97</v>
      </c>
      <c r="J4" s="58" t="str">
        <f>CONCATENATE(A4,"/",RIGHT(B4,2))</f>
        <v>3/19</v>
      </c>
      <c r="K4" s="58" t="str">
        <f t="shared" si="0"/>
        <v>Kićović Nikoleta</v>
      </c>
    </row>
    <row r="5" spans="1:11" ht="15">
      <c r="A5" s="79" t="s">
        <v>100</v>
      </c>
      <c r="B5" s="79" t="s">
        <v>104</v>
      </c>
      <c r="C5" s="79" t="s">
        <v>111</v>
      </c>
      <c r="D5" s="79" t="s">
        <v>112</v>
      </c>
      <c r="E5" s="79" t="s">
        <v>96</v>
      </c>
      <c r="F5" s="79" t="s">
        <v>95</v>
      </c>
      <c r="G5" s="79" t="s">
        <v>97</v>
      </c>
      <c r="J5" s="58" t="str">
        <f>CONCATENATE(A5,"/",RIGHT(B5,2))</f>
        <v>4/19</v>
      </c>
      <c r="K5" s="58" t="str">
        <f t="shared" si="0"/>
        <v>Bjelica Petar</v>
      </c>
    </row>
    <row r="6" spans="1:11" ht="15">
      <c r="A6" s="79" t="s">
        <v>101</v>
      </c>
      <c r="B6" s="79" t="s">
        <v>104</v>
      </c>
      <c r="C6" s="79" t="s">
        <v>113</v>
      </c>
      <c r="D6" s="79" t="s">
        <v>114</v>
      </c>
      <c r="E6" s="79" t="s">
        <v>96</v>
      </c>
      <c r="F6" s="79" t="s">
        <v>95</v>
      </c>
      <c r="G6" s="79" t="s">
        <v>97</v>
      </c>
      <c r="J6" s="58" t="str">
        <f aca="true" t="shared" si="1" ref="J6:J18">CONCATENATE(A6,"/",RIGHT(B6,2))</f>
        <v>5/19</v>
      </c>
      <c r="K6" s="58" t="str">
        <f t="shared" si="0"/>
        <v>Sekulović Radoš</v>
      </c>
    </row>
    <row r="7" spans="1:11" ht="15">
      <c r="A7" s="79" t="s">
        <v>102</v>
      </c>
      <c r="B7" s="79" t="s">
        <v>104</v>
      </c>
      <c r="C7" s="79" t="s">
        <v>113</v>
      </c>
      <c r="D7" s="79" t="s">
        <v>115</v>
      </c>
      <c r="E7" s="79" t="s">
        <v>96</v>
      </c>
      <c r="F7" s="79" t="s">
        <v>95</v>
      </c>
      <c r="G7" s="79" t="s">
        <v>97</v>
      </c>
      <c r="J7" s="58" t="str">
        <f t="shared" si="1"/>
        <v>6/19</v>
      </c>
      <c r="K7" s="58" t="str">
        <f t="shared" si="0"/>
        <v>Čukić Radoš</v>
      </c>
    </row>
    <row r="8" spans="1:11" ht="15">
      <c r="A8" s="79" t="s">
        <v>103</v>
      </c>
      <c r="B8" s="79" t="s">
        <v>104</v>
      </c>
      <c r="C8" s="79" t="s">
        <v>116</v>
      </c>
      <c r="D8" s="79" t="s">
        <v>117</v>
      </c>
      <c r="E8" s="79" t="s">
        <v>96</v>
      </c>
      <c r="F8" s="79" t="s">
        <v>95</v>
      </c>
      <c r="G8" s="79" t="s">
        <v>97</v>
      </c>
      <c r="J8" s="58" t="str">
        <f t="shared" si="1"/>
        <v>7/19</v>
      </c>
      <c r="K8" s="58" t="str">
        <f t="shared" si="0"/>
        <v>Perović Nikola</v>
      </c>
    </row>
    <row r="9" spans="1:11" ht="15">
      <c r="A9" s="78"/>
      <c r="B9" s="78"/>
      <c r="C9" s="78"/>
      <c r="D9" s="78"/>
      <c r="E9" s="78"/>
      <c r="F9" s="78"/>
      <c r="G9" s="78"/>
      <c r="J9" s="58" t="str">
        <f t="shared" si="1"/>
        <v>/</v>
      </c>
      <c r="K9" s="58" t="str">
        <f t="shared" si="0"/>
        <v> </v>
      </c>
    </row>
    <row r="10" spans="1:11" ht="15">
      <c r="A10" s="78"/>
      <c r="B10" s="78"/>
      <c r="C10" s="78"/>
      <c r="D10" s="78"/>
      <c r="E10" s="78"/>
      <c r="F10" s="78"/>
      <c r="G10" s="78"/>
      <c r="J10" s="58" t="str">
        <f t="shared" si="1"/>
        <v>/</v>
      </c>
      <c r="K10" s="58" t="str">
        <f t="shared" si="0"/>
        <v> </v>
      </c>
    </row>
    <row r="11" spans="1:11" ht="15">
      <c r="A11" s="73"/>
      <c r="B11" s="73"/>
      <c r="C11" s="73"/>
      <c r="D11" s="73"/>
      <c r="E11" s="73"/>
      <c r="F11" s="73"/>
      <c r="G11" s="73"/>
      <c r="J11" s="58" t="str">
        <f t="shared" si="1"/>
        <v>/</v>
      </c>
      <c r="K11" s="58" t="str">
        <f t="shared" si="0"/>
        <v> </v>
      </c>
    </row>
    <row r="12" spans="1:11" ht="15">
      <c r="A12" s="73"/>
      <c r="B12" s="73"/>
      <c r="C12" s="73"/>
      <c r="D12" s="73"/>
      <c r="E12" s="73"/>
      <c r="F12" s="73"/>
      <c r="G12" s="73"/>
      <c r="J12" s="58" t="str">
        <f t="shared" si="1"/>
        <v>/</v>
      </c>
      <c r="K12" s="58" t="str">
        <f t="shared" si="0"/>
        <v> </v>
      </c>
    </row>
    <row r="13" spans="1:11" ht="15">
      <c r="A13" s="73"/>
      <c r="B13" s="73"/>
      <c r="C13" s="73"/>
      <c r="D13" s="73"/>
      <c r="E13" s="73"/>
      <c r="F13" s="73"/>
      <c r="G13" s="73"/>
      <c r="J13" s="58" t="str">
        <f t="shared" si="1"/>
        <v>/</v>
      </c>
      <c r="K13" s="58" t="str">
        <f t="shared" si="0"/>
        <v> </v>
      </c>
    </row>
    <row r="14" spans="1:11" ht="15">
      <c r="A14" s="73"/>
      <c r="B14" s="73"/>
      <c r="C14" s="73"/>
      <c r="D14" s="73"/>
      <c r="E14" s="73"/>
      <c r="F14" s="73"/>
      <c r="G14" s="73"/>
      <c r="J14" s="58" t="str">
        <f t="shared" si="1"/>
        <v>/</v>
      </c>
      <c r="K14" s="58" t="str">
        <f t="shared" si="0"/>
        <v> </v>
      </c>
    </row>
    <row r="15" spans="1:11" ht="15">
      <c r="A15" s="73"/>
      <c r="B15" s="73"/>
      <c r="C15" s="73"/>
      <c r="D15" s="73"/>
      <c r="E15" s="73"/>
      <c r="F15" s="73"/>
      <c r="G15" s="73"/>
      <c r="J15" s="58" t="str">
        <f t="shared" si="1"/>
        <v>/</v>
      </c>
      <c r="K15" s="58" t="str">
        <f t="shared" si="0"/>
        <v> </v>
      </c>
    </row>
    <row r="16" spans="1:11" ht="15">
      <c r="A16" s="73"/>
      <c r="B16" s="73"/>
      <c r="C16" s="73"/>
      <c r="D16" s="73"/>
      <c r="E16" s="73"/>
      <c r="F16" s="73"/>
      <c r="G16" s="73"/>
      <c r="J16" s="58" t="str">
        <f t="shared" si="1"/>
        <v>/</v>
      </c>
      <c r="K16" s="58" t="str">
        <f t="shared" si="0"/>
        <v> </v>
      </c>
    </row>
    <row r="17" spans="1:11" ht="15">
      <c r="A17" s="73"/>
      <c r="B17" s="73"/>
      <c r="C17" s="73"/>
      <c r="D17" s="73"/>
      <c r="E17" s="73"/>
      <c r="F17" s="73"/>
      <c r="G17" s="73"/>
      <c r="J17" s="58" t="str">
        <f t="shared" si="1"/>
        <v>/</v>
      </c>
      <c r="K17" s="58" t="str">
        <f t="shared" si="0"/>
        <v> </v>
      </c>
    </row>
    <row r="18" spans="1:11" ht="15">
      <c r="A18" s="74"/>
      <c r="B18" s="74"/>
      <c r="C18" s="74"/>
      <c r="D18" s="74"/>
      <c r="E18" s="74"/>
      <c r="F18" s="74"/>
      <c r="G18" s="74"/>
      <c r="J18" s="58" t="str">
        <f t="shared" si="1"/>
        <v>/</v>
      </c>
      <c r="K18" s="58" t="str">
        <f t="shared" si="0"/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">
      <selection activeCell="U16" sqref="U16"/>
    </sheetView>
  </sheetViews>
  <sheetFormatPr defaultColWidth="9.140625" defaultRowHeight="12.75"/>
  <cols>
    <col min="1" max="1" width="8.57421875" style="0" customWidth="1"/>
    <col min="2" max="2" width="27.7109375" style="0" customWidth="1"/>
    <col min="3" max="3" width="8.140625" style="0" customWidth="1"/>
    <col min="4" max="14" width="3.8515625" style="0" customWidth="1"/>
    <col min="15" max="17" width="5.421875" style="0" customWidth="1"/>
    <col min="18" max="18" width="8.421875" style="0" customWidth="1"/>
    <col min="20" max="20" width="6.28125" style="0" customWidth="1"/>
    <col min="21" max="21" width="5.8515625" style="0" customWidth="1"/>
  </cols>
  <sheetData>
    <row r="1" spans="1:21" ht="18.75">
      <c r="A1" s="92" t="s">
        <v>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3"/>
      <c r="T1" s="93"/>
      <c r="U1" s="93"/>
    </row>
    <row r="2" spans="1:21" ht="12.75">
      <c r="A2" s="94" t="s">
        <v>80</v>
      </c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  <c r="O2" s="98" t="s">
        <v>71</v>
      </c>
      <c r="P2" s="99"/>
      <c r="Q2" s="99"/>
      <c r="R2" s="100"/>
      <c r="S2" s="100"/>
      <c r="T2" s="100"/>
      <c r="U2" s="101"/>
    </row>
    <row r="3" spans="1:21" ht="21" customHeight="1">
      <c r="A3" s="102" t="s">
        <v>74</v>
      </c>
      <c r="B3" s="102"/>
      <c r="C3" s="102"/>
      <c r="D3" s="103" t="s">
        <v>45</v>
      </c>
      <c r="E3" s="103"/>
      <c r="F3" s="103"/>
      <c r="G3" s="103"/>
      <c r="H3" s="104" t="s">
        <v>68</v>
      </c>
      <c r="I3" s="104"/>
      <c r="J3" s="104"/>
      <c r="K3" s="104"/>
      <c r="L3" s="104"/>
      <c r="M3" s="104"/>
      <c r="N3" s="104"/>
      <c r="O3" s="104"/>
      <c r="P3" s="104"/>
      <c r="Q3" s="105" t="s">
        <v>91</v>
      </c>
      <c r="R3" s="106"/>
      <c r="S3" s="106"/>
      <c r="T3" s="106"/>
      <c r="U3" s="106"/>
    </row>
    <row r="4" spans="4:8" ht="6.75" customHeight="1">
      <c r="D4" s="1"/>
      <c r="E4" s="1"/>
      <c r="F4" s="1"/>
      <c r="G4" s="1"/>
      <c r="H4" s="1"/>
    </row>
    <row r="5" spans="1:21" ht="21" customHeight="1">
      <c r="A5" s="80" t="s">
        <v>2</v>
      </c>
      <c r="B5" s="83" t="s">
        <v>3</v>
      </c>
      <c r="C5" s="86" t="s">
        <v>4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7" t="s">
        <v>5</v>
      </c>
      <c r="U5" s="89" t="s">
        <v>6</v>
      </c>
    </row>
    <row r="6" spans="1:21" ht="21" customHeight="1">
      <c r="A6" s="81"/>
      <c r="B6" s="84"/>
      <c r="C6" s="60"/>
      <c r="D6" s="91" t="s">
        <v>7</v>
      </c>
      <c r="E6" s="91"/>
      <c r="F6" s="91"/>
      <c r="G6" s="91"/>
      <c r="H6" s="91"/>
      <c r="I6" s="91" t="s">
        <v>8</v>
      </c>
      <c r="J6" s="91"/>
      <c r="K6" s="91"/>
      <c r="L6" s="91" t="s">
        <v>9</v>
      </c>
      <c r="M6" s="91"/>
      <c r="N6" s="91"/>
      <c r="O6" s="91" t="s">
        <v>10</v>
      </c>
      <c r="P6" s="91"/>
      <c r="Q6" s="91"/>
      <c r="R6" s="91" t="s">
        <v>11</v>
      </c>
      <c r="S6" s="91"/>
      <c r="T6" s="87"/>
      <c r="U6" s="89"/>
    </row>
    <row r="7" spans="1:21" ht="21" customHeight="1" thickBot="1">
      <c r="A7" s="82"/>
      <c r="B7" s="85"/>
      <c r="C7" s="61" t="s">
        <v>12</v>
      </c>
      <c r="D7" s="62" t="s">
        <v>13</v>
      </c>
      <c r="E7" s="62" t="s">
        <v>14</v>
      </c>
      <c r="F7" s="62" t="s">
        <v>15</v>
      </c>
      <c r="G7" s="62" t="s">
        <v>16</v>
      </c>
      <c r="H7" s="62" t="s">
        <v>17</v>
      </c>
      <c r="I7" s="62" t="s">
        <v>13</v>
      </c>
      <c r="J7" s="62" t="s">
        <v>14</v>
      </c>
      <c r="K7" s="62" t="s">
        <v>15</v>
      </c>
      <c r="L7" s="62" t="s">
        <v>13</v>
      </c>
      <c r="M7" s="62" t="s">
        <v>14</v>
      </c>
      <c r="N7" s="62" t="s">
        <v>15</v>
      </c>
      <c r="O7" s="62" t="s">
        <v>13</v>
      </c>
      <c r="P7" s="62" t="s">
        <v>14</v>
      </c>
      <c r="Q7" s="62" t="s">
        <v>15</v>
      </c>
      <c r="R7" s="62" t="s">
        <v>18</v>
      </c>
      <c r="S7" s="62" t="s">
        <v>19</v>
      </c>
      <c r="T7" s="88"/>
      <c r="U7" s="90"/>
    </row>
    <row r="8" spans="1:21" ht="13.5" thickTop="1">
      <c r="A8" s="63" t="str">
        <f>Studenti!J2</f>
        <v>1/19</v>
      </c>
      <c r="B8" s="64" t="str">
        <f>Studenti!K2</f>
        <v>Vukčević Vuk</v>
      </c>
      <c r="C8" s="65"/>
      <c r="D8" s="75">
        <v>5</v>
      </c>
      <c r="E8" s="66"/>
      <c r="F8" s="65"/>
      <c r="G8" s="65"/>
      <c r="H8" s="65"/>
      <c r="I8" s="67"/>
      <c r="J8" s="67"/>
      <c r="K8" s="67"/>
      <c r="L8" s="67"/>
      <c r="M8" s="67"/>
      <c r="N8" s="67"/>
      <c r="O8" s="67">
        <v>11</v>
      </c>
      <c r="P8" s="68">
        <v>5</v>
      </c>
      <c r="Q8" s="67"/>
      <c r="R8" s="65"/>
      <c r="S8" s="65">
        <v>25</v>
      </c>
      <c r="T8" s="65">
        <f aca="true" t="shared" si="0" ref="T8:T14">SUM(C8:Q8,MAX(R8,S8))</f>
        <v>46</v>
      </c>
      <c r="U8" s="65" t="str">
        <f aca="true" t="shared" si="1" ref="U8:U13">IF(T8&gt;89,"A",IF(T8&gt;79,"B",IF(T8&gt;64,"C",IF(T8&gt;54,"D",IF(T8&gt;44,"E","F")))))</f>
        <v>E</v>
      </c>
    </row>
    <row r="9" spans="1:21" ht="12.75">
      <c r="A9" s="63" t="str">
        <f>Studenti!J3</f>
        <v>2/19</v>
      </c>
      <c r="B9" s="64" t="str">
        <f>Studenti!K3</f>
        <v>Radovanović Aleksa</v>
      </c>
      <c r="C9" s="69"/>
      <c r="D9" s="72">
        <v>3</v>
      </c>
      <c r="E9" s="70"/>
      <c r="F9" s="69"/>
      <c r="G9" s="69"/>
      <c r="H9" s="69"/>
      <c r="I9" s="71"/>
      <c r="J9" s="71"/>
      <c r="K9" s="71"/>
      <c r="L9" s="71"/>
      <c r="M9" s="71"/>
      <c r="N9" s="71"/>
      <c r="O9" s="72">
        <v>5</v>
      </c>
      <c r="P9" s="72">
        <v>13</v>
      </c>
      <c r="Q9" s="71"/>
      <c r="R9" s="69"/>
      <c r="S9" s="69">
        <v>25</v>
      </c>
      <c r="T9" s="65">
        <f t="shared" si="0"/>
        <v>46</v>
      </c>
      <c r="U9" s="65" t="str">
        <f t="shared" si="1"/>
        <v>E</v>
      </c>
    </row>
    <row r="10" spans="1:21" ht="12.75">
      <c r="A10" s="63" t="str">
        <f>Studenti!J4</f>
        <v>3/19</v>
      </c>
      <c r="B10" s="64" t="str">
        <f>Studenti!K4</f>
        <v>Kićović Nikoleta</v>
      </c>
      <c r="C10" s="69"/>
      <c r="D10" s="72">
        <v>3</v>
      </c>
      <c r="E10" s="70"/>
      <c r="F10" s="69"/>
      <c r="G10" s="69"/>
      <c r="H10" s="69"/>
      <c r="I10" s="71"/>
      <c r="J10" s="71"/>
      <c r="K10" s="71"/>
      <c r="L10" s="71"/>
      <c r="M10" s="71"/>
      <c r="N10" s="71"/>
      <c r="O10" s="72">
        <v>7</v>
      </c>
      <c r="P10" s="72">
        <v>10</v>
      </c>
      <c r="Q10" s="71"/>
      <c r="R10" s="69"/>
      <c r="S10" s="69">
        <v>25</v>
      </c>
      <c r="T10" s="65">
        <f t="shared" si="0"/>
        <v>45</v>
      </c>
      <c r="U10" s="65" t="str">
        <f t="shared" si="1"/>
        <v>E</v>
      </c>
    </row>
    <row r="11" spans="1:21" ht="12.75">
      <c r="A11" s="63" t="str">
        <f>Studenti!J5</f>
        <v>4/19</v>
      </c>
      <c r="B11" s="64" t="str">
        <f>Studenti!K5</f>
        <v>Bjelica Petar</v>
      </c>
      <c r="C11" s="69"/>
      <c r="D11" s="72">
        <v>5</v>
      </c>
      <c r="E11" s="70"/>
      <c r="F11" s="69"/>
      <c r="G11" s="69"/>
      <c r="H11" s="69"/>
      <c r="I11" s="71"/>
      <c r="J11" s="71"/>
      <c r="K11" s="71"/>
      <c r="L11" s="71"/>
      <c r="M11" s="71"/>
      <c r="N11" s="71"/>
      <c r="O11" s="72">
        <v>11</v>
      </c>
      <c r="P11" s="72">
        <v>5</v>
      </c>
      <c r="Q11" s="71"/>
      <c r="R11" s="69"/>
      <c r="S11" s="69">
        <v>25</v>
      </c>
      <c r="T11" s="65">
        <f t="shared" si="0"/>
        <v>46</v>
      </c>
      <c r="U11" s="65" t="str">
        <f t="shared" si="1"/>
        <v>E</v>
      </c>
    </row>
    <row r="12" spans="1:21" ht="12.75">
      <c r="A12" s="63" t="str">
        <f>Studenti!J6</f>
        <v>5/19</v>
      </c>
      <c r="B12" s="64" t="str">
        <f>Studenti!K6</f>
        <v>Sekulović Radoš</v>
      </c>
      <c r="C12" s="69"/>
      <c r="D12" s="72">
        <v>5</v>
      </c>
      <c r="E12" s="70"/>
      <c r="F12" s="69"/>
      <c r="G12" s="69"/>
      <c r="H12" s="69"/>
      <c r="I12" s="71"/>
      <c r="J12" s="71"/>
      <c r="K12" s="71"/>
      <c r="L12" s="71"/>
      <c r="M12" s="71"/>
      <c r="N12" s="71"/>
      <c r="O12" s="72">
        <v>12</v>
      </c>
      <c r="P12" s="72">
        <v>15</v>
      </c>
      <c r="Q12" s="71"/>
      <c r="R12" s="69"/>
      <c r="S12" s="69">
        <v>35</v>
      </c>
      <c r="T12" s="65">
        <f t="shared" si="0"/>
        <v>67</v>
      </c>
      <c r="U12" s="65" t="str">
        <f t="shared" si="1"/>
        <v>C</v>
      </c>
    </row>
    <row r="13" spans="1:21" ht="12.75">
      <c r="A13" s="63" t="str">
        <f>Studenti!J7</f>
        <v>6/19</v>
      </c>
      <c r="B13" s="64" t="str">
        <f>Studenti!K7</f>
        <v>Čukić Radoš</v>
      </c>
      <c r="C13" s="69"/>
      <c r="D13" s="72"/>
      <c r="E13" s="70"/>
      <c r="F13" s="69"/>
      <c r="G13" s="69"/>
      <c r="H13" s="69"/>
      <c r="I13" s="71"/>
      <c r="J13" s="71"/>
      <c r="K13" s="71"/>
      <c r="L13" s="71"/>
      <c r="M13" s="71"/>
      <c r="N13" s="71"/>
      <c r="O13" s="72">
        <v>23</v>
      </c>
      <c r="P13" s="72">
        <v>16</v>
      </c>
      <c r="Q13" s="71"/>
      <c r="R13" s="69"/>
      <c r="S13" s="69">
        <v>25</v>
      </c>
      <c r="T13" s="65">
        <f t="shared" si="0"/>
        <v>64</v>
      </c>
      <c r="U13" s="65" t="str">
        <f t="shared" si="1"/>
        <v>D</v>
      </c>
    </row>
    <row r="14" spans="1:21" ht="12.75">
      <c r="A14" s="63" t="str">
        <f>Studenti!J8</f>
        <v>7/19</v>
      </c>
      <c r="B14" s="64" t="str">
        <f>Studenti!K8</f>
        <v>Perović Nikola</v>
      </c>
      <c r="C14" s="69"/>
      <c r="D14" s="72">
        <v>5</v>
      </c>
      <c r="E14" s="70"/>
      <c r="F14" s="69"/>
      <c r="G14" s="69"/>
      <c r="H14" s="69"/>
      <c r="I14" s="71"/>
      <c r="J14" s="71"/>
      <c r="K14" s="71"/>
      <c r="L14" s="71"/>
      <c r="M14" s="71"/>
      <c r="N14" s="71"/>
      <c r="O14" s="72">
        <v>10</v>
      </c>
      <c r="P14" s="72">
        <v>5</v>
      </c>
      <c r="Q14" s="71"/>
      <c r="R14" s="69"/>
      <c r="S14" s="69">
        <v>25</v>
      </c>
      <c r="T14" s="65">
        <f t="shared" si="0"/>
        <v>45</v>
      </c>
      <c r="U14" s="65" t="str">
        <f>IF(T14&gt;89,"A",IF(T14&gt;74,"B",IF(T14&gt;64,"C",IF(T14&gt;54,"D",IF(T14&gt;44,"E","F")))))</f>
        <v>E</v>
      </c>
    </row>
    <row r="15" spans="1:21" ht="12.75">
      <c r="A15" s="63"/>
      <c r="B15" s="64"/>
      <c r="C15" s="69"/>
      <c r="D15" s="72"/>
      <c r="E15" s="70"/>
      <c r="F15" s="69"/>
      <c r="G15" s="69"/>
      <c r="H15" s="69"/>
      <c r="I15" s="71"/>
      <c r="J15" s="71"/>
      <c r="K15" s="71"/>
      <c r="L15" s="71"/>
      <c r="M15" s="71"/>
      <c r="N15" s="71"/>
      <c r="O15" s="72"/>
      <c r="P15" s="72"/>
      <c r="Q15" s="71"/>
      <c r="R15" s="69"/>
      <c r="S15" s="69"/>
      <c r="T15" s="65"/>
      <c r="U15" s="65"/>
    </row>
    <row r="16" spans="1:21" ht="12.75">
      <c r="A16" s="63"/>
      <c r="B16" s="64"/>
      <c r="C16" s="4"/>
      <c r="D16" s="76"/>
      <c r="E16" s="41"/>
      <c r="F16" s="4"/>
      <c r="G16" s="4"/>
      <c r="H16" s="4"/>
      <c r="I16" s="3"/>
      <c r="J16" s="3"/>
      <c r="K16" s="3"/>
      <c r="L16" s="3"/>
      <c r="M16" s="3"/>
      <c r="N16" s="3"/>
      <c r="O16" s="35"/>
      <c r="P16" s="35"/>
      <c r="Q16" s="3"/>
      <c r="R16" s="69"/>
      <c r="S16" s="69"/>
      <c r="T16" s="65"/>
      <c r="U16" s="65"/>
    </row>
    <row r="17" spans="1:21" ht="12.75">
      <c r="A17" s="63"/>
      <c r="B17" s="64"/>
      <c r="C17" s="4"/>
      <c r="D17" s="76"/>
      <c r="E17" s="41"/>
      <c r="F17" s="4"/>
      <c r="G17" s="4"/>
      <c r="H17" s="4"/>
      <c r="I17" s="3"/>
      <c r="J17" s="3"/>
      <c r="K17" s="3"/>
      <c r="L17" s="3"/>
      <c r="M17" s="3"/>
      <c r="N17" s="3"/>
      <c r="O17" s="35"/>
      <c r="P17" s="35"/>
      <c r="Q17" s="3"/>
      <c r="R17" s="42"/>
      <c r="S17" s="69"/>
      <c r="T17" s="65"/>
      <c r="U17" s="65"/>
    </row>
    <row r="18" spans="1:21" ht="12.75">
      <c r="A18" s="63"/>
      <c r="B18" s="64"/>
      <c r="C18" s="4"/>
      <c r="D18" s="76"/>
      <c r="E18" s="41"/>
      <c r="F18" s="4"/>
      <c r="G18" s="4"/>
      <c r="H18" s="4"/>
      <c r="I18" s="3"/>
      <c r="J18" s="3"/>
      <c r="K18" s="3"/>
      <c r="L18" s="3"/>
      <c r="M18" s="3"/>
      <c r="N18" s="3"/>
      <c r="O18" s="35"/>
      <c r="P18" s="35"/>
      <c r="Q18" s="3"/>
      <c r="R18" s="42"/>
      <c r="S18" s="69"/>
      <c r="T18" s="65"/>
      <c r="U18" s="65"/>
    </row>
    <row r="19" spans="1:21" ht="12.75">
      <c r="A19" s="63"/>
      <c r="B19" s="64"/>
      <c r="C19" s="4"/>
      <c r="D19" s="76"/>
      <c r="E19" s="41"/>
      <c r="F19" s="4"/>
      <c r="G19" s="4"/>
      <c r="H19" s="4"/>
      <c r="I19" s="3"/>
      <c r="J19" s="3"/>
      <c r="K19" s="3"/>
      <c r="L19" s="3"/>
      <c r="M19" s="3"/>
      <c r="N19" s="3"/>
      <c r="O19" s="35"/>
      <c r="P19" s="35"/>
      <c r="Q19" s="3"/>
      <c r="R19" s="42"/>
      <c r="S19" s="69"/>
      <c r="T19" s="65"/>
      <c r="U19" s="65"/>
    </row>
    <row r="20" spans="1:21" ht="12.75">
      <c r="A20" s="63"/>
      <c r="B20" s="64"/>
      <c r="C20" s="4"/>
      <c r="D20" s="76"/>
      <c r="E20" s="41"/>
      <c r="F20" s="4"/>
      <c r="G20" s="4"/>
      <c r="H20" s="4"/>
      <c r="I20" s="3"/>
      <c r="J20" s="3"/>
      <c r="K20" s="3"/>
      <c r="L20" s="3"/>
      <c r="M20" s="3"/>
      <c r="N20" s="3"/>
      <c r="O20" s="35"/>
      <c r="P20" s="35"/>
      <c r="Q20" s="3"/>
      <c r="R20" s="42"/>
      <c r="S20" s="69"/>
      <c r="T20" s="65"/>
      <c r="U20" s="65"/>
    </row>
    <row r="21" spans="1:21" ht="12.75">
      <c r="A21" s="63"/>
      <c r="B21" s="64"/>
      <c r="C21" s="4"/>
      <c r="D21" s="76"/>
      <c r="E21" s="41"/>
      <c r="F21" s="4"/>
      <c r="G21" s="4"/>
      <c r="H21" s="4"/>
      <c r="I21" s="3"/>
      <c r="J21" s="3"/>
      <c r="K21" s="3"/>
      <c r="L21" s="3"/>
      <c r="M21" s="3"/>
      <c r="N21" s="3"/>
      <c r="O21" s="35"/>
      <c r="P21" s="35"/>
      <c r="Q21" s="3"/>
      <c r="R21" s="42"/>
      <c r="S21" s="69"/>
      <c r="T21" s="65"/>
      <c r="U21" s="65"/>
    </row>
    <row r="22" spans="1:21" ht="12.75">
      <c r="A22" s="63"/>
      <c r="B22" s="64"/>
      <c r="C22" s="4"/>
      <c r="D22" s="76"/>
      <c r="E22" s="41"/>
      <c r="F22" s="4"/>
      <c r="G22" s="4"/>
      <c r="H22" s="4"/>
      <c r="I22" s="3"/>
      <c r="J22" s="3"/>
      <c r="K22" s="3"/>
      <c r="L22" s="3"/>
      <c r="M22" s="3"/>
      <c r="N22" s="3"/>
      <c r="O22" s="35"/>
      <c r="P22" s="35"/>
      <c r="Q22" s="3"/>
      <c r="R22" s="42"/>
      <c r="S22" s="69"/>
      <c r="T22" s="65"/>
      <c r="U22" s="65"/>
    </row>
    <row r="23" spans="1:21" ht="12.75">
      <c r="A23" s="63"/>
      <c r="B23" s="64"/>
      <c r="C23" s="4"/>
      <c r="D23" s="76"/>
      <c r="E23" s="41"/>
      <c r="F23" s="4"/>
      <c r="G23" s="4"/>
      <c r="H23" s="4"/>
      <c r="I23" s="3"/>
      <c r="J23" s="3"/>
      <c r="K23" s="3"/>
      <c r="L23" s="3"/>
      <c r="M23" s="3"/>
      <c r="N23" s="3"/>
      <c r="O23" s="35"/>
      <c r="P23" s="35"/>
      <c r="Q23" s="3"/>
      <c r="R23" s="42"/>
      <c r="S23" s="69"/>
      <c r="T23" s="65"/>
      <c r="U23" s="65"/>
    </row>
    <row r="24" spans="1:21" ht="12.75">
      <c r="A24" s="63"/>
      <c r="B24" s="64"/>
      <c r="C24" s="4"/>
      <c r="D24" s="76"/>
      <c r="E24" s="41"/>
      <c r="F24" s="4"/>
      <c r="G24" s="4"/>
      <c r="H24" s="4"/>
      <c r="I24" s="3"/>
      <c r="J24" s="3"/>
      <c r="K24" s="3"/>
      <c r="L24" s="3"/>
      <c r="M24" s="3"/>
      <c r="N24" s="3"/>
      <c r="O24" s="35"/>
      <c r="P24" s="35"/>
      <c r="Q24" s="3"/>
      <c r="R24" s="42"/>
      <c r="S24" s="69"/>
      <c r="T24" s="65"/>
      <c r="U24" s="65"/>
    </row>
    <row r="25" spans="1:21" ht="12.75">
      <c r="A25" s="44"/>
      <c r="B25" s="33"/>
      <c r="C25" s="4"/>
      <c r="D25" s="41"/>
      <c r="E25" s="41"/>
      <c r="F25" s="4"/>
      <c r="G25" s="4"/>
      <c r="H25" s="4"/>
      <c r="I25" s="3"/>
      <c r="J25" s="3"/>
      <c r="K25" s="3"/>
      <c r="L25" s="3"/>
      <c r="M25" s="3"/>
      <c r="N25" s="3"/>
      <c r="O25" s="35"/>
      <c r="P25" s="35"/>
      <c r="Q25" s="3"/>
      <c r="R25" s="43"/>
      <c r="S25" s="4"/>
      <c r="T25" s="4"/>
      <c r="U25" s="4"/>
    </row>
    <row r="26" spans="1:21" ht="12.75">
      <c r="A26" s="32"/>
      <c r="B26" s="33"/>
      <c r="C26" s="4"/>
      <c r="D26" s="34"/>
      <c r="E26" s="34"/>
      <c r="F26" s="4"/>
      <c r="G26" s="4"/>
      <c r="H26" s="4"/>
      <c r="I26" s="3"/>
      <c r="J26" s="3"/>
      <c r="K26" s="3"/>
      <c r="L26" s="3"/>
      <c r="M26" s="3"/>
      <c r="N26" s="3"/>
      <c r="O26" s="35"/>
      <c r="P26" s="35"/>
      <c r="Q26" s="3"/>
      <c r="R26" s="43"/>
      <c r="S26" s="4"/>
      <c r="T26" s="4"/>
      <c r="U26" s="4"/>
    </row>
    <row r="27" spans="1:21" ht="12.75">
      <c r="A27" s="32"/>
      <c r="B27" s="33"/>
      <c r="C27" s="4"/>
      <c r="D27" s="34"/>
      <c r="E27" s="34"/>
      <c r="F27" s="4"/>
      <c r="G27" s="4"/>
      <c r="H27" s="4"/>
      <c r="I27" s="3"/>
      <c r="J27" s="3"/>
      <c r="K27" s="3"/>
      <c r="L27" s="3"/>
      <c r="M27" s="3"/>
      <c r="N27" s="3"/>
      <c r="O27" s="35"/>
      <c r="P27" s="35"/>
      <c r="Q27" s="3"/>
      <c r="R27" s="43"/>
      <c r="S27" s="4"/>
      <c r="T27" s="4"/>
      <c r="U27" s="4"/>
    </row>
    <row r="28" spans="1:21" ht="12.75">
      <c r="A28" s="32"/>
      <c r="B28" s="33"/>
      <c r="C28" s="4"/>
      <c r="D28" s="34"/>
      <c r="E28" s="34"/>
      <c r="F28" s="4"/>
      <c r="G28" s="4"/>
      <c r="H28" s="4"/>
      <c r="I28" s="3"/>
      <c r="J28" s="3"/>
      <c r="K28" s="3"/>
      <c r="L28" s="3"/>
      <c r="M28" s="3"/>
      <c r="N28" s="3"/>
      <c r="O28" s="35"/>
      <c r="P28" s="35"/>
      <c r="Q28" s="3"/>
      <c r="R28" s="43"/>
      <c r="S28" s="4"/>
      <c r="T28" s="4"/>
      <c r="U28" s="4"/>
    </row>
    <row r="29" spans="1:21" ht="12.75">
      <c r="A29" s="32"/>
      <c r="B29" s="33"/>
      <c r="C29" s="4"/>
      <c r="D29" s="34"/>
      <c r="E29" s="34"/>
      <c r="F29" s="4"/>
      <c r="G29" s="4"/>
      <c r="H29" s="4"/>
      <c r="I29" s="3"/>
      <c r="J29" s="3"/>
      <c r="K29" s="3"/>
      <c r="L29" s="3"/>
      <c r="M29" s="3"/>
      <c r="N29" s="3"/>
      <c r="O29" s="35"/>
      <c r="P29" s="35"/>
      <c r="Q29" s="3"/>
      <c r="R29" s="43"/>
      <c r="S29" s="4"/>
      <c r="T29" s="4"/>
      <c r="U29" s="4"/>
    </row>
    <row r="30" spans="1:21" ht="12.75">
      <c r="A30" s="32"/>
      <c r="B30" s="33"/>
      <c r="C30" s="4"/>
      <c r="D30" s="34"/>
      <c r="E30" s="34"/>
      <c r="F30" s="4"/>
      <c r="G30" s="4"/>
      <c r="H30" s="4"/>
      <c r="I30" s="3"/>
      <c r="J30" s="3"/>
      <c r="K30" s="3"/>
      <c r="L30" s="3"/>
      <c r="M30" s="3"/>
      <c r="N30" s="3"/>
      <c r="O30" s="35"/>
      <c r="P30" s="35"/>
      <c r="Q30" s="3"/>
      <c r="R30" s="43"/>
      <c r="S30" s="36"/>
      <c r="T30" s="4"/>
      <c r="U30" s="4"/>
    </row>
    <row r="31" spans="4:8" ht="12.75">
      <c r="D31" s="1"/>
      <c r="E31" s="1"/>
      <c r="F31" s="1"/>
      <c r="G31" s="1"/>
      <c r="H31" s="1"/>
    </row>
    <row r="32" spans="4:16" ht="15.75">
      <c r="D32" s="1"/>
      <c r="E32" s="1"/>
      <c r="F32" s="1"/>
      <c r="G32" s="1"/>
      <c r="H32" s="1"/>
      <c r="P32" s="2" t="s">
        <v>20</v>
      </c>
    </row>
    <row r="33" spans="4:8" ht="12.75">
      <c r="D33" s="1"/>
      <c r="E33" s="1"/>
      <c r="F33" s="1"/>
      <c r="G33" s="1"/>
      <c r="H33" s="1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11.140625" style="7" customWidth="1"/>
    <col min="2" max="2" width="25.28125" style="7" customWidth="1"/>
    <col min="3" max="3" width="13.28125" style="7" customWidth="1"/>
    <col min="4" max="4" width="11.8515625" style="7" customWidth="1"/>
    <col min="5" max="5" width="12.7109375" style="7" customWidth="1"/>
    <col min="6" max="6" width="13.57421875" style="7" customWidth="1"/>
    <col min="7" max="16384" width="9.140625" style="7" customWidth="1"/>
  </cols>
  <sheetData>
    <row r="1" spans="1:6" s="6" customFormat="1" ht="28.5" customHeight="1">
      <c r="A1" s="121" t="s">
        <v>21</v>
      </c>
      <c r="B1" s="121"/>
      <c r="C1" s="121"/>
      <c r="D1" s="121"/>
      <c r="E1" s="121"/>
      <c r="F1" s="5"/>
    </row>
    <row r="2" spans="1:6" ht="17.25" customHeight="1">
      <c r="A2" s="122" t="s">
        <v>80</v>
      </c>
      <c r="B2" s="122"/>
      <c r="C2" s="122"/>
      <c r="D2" s="122"/>
      <c r="E2" s="122"/>
      <c r="F2" s="122"/>
    </row>
    <row r="3" spans="1:6" ht="27" customHeight="1">
      <c r="A3" s="123" t="s">
        <v>71</v>
      </c>
      <c r="B3" s="123"/>
      <c r="C3" s="119" t="s">
        <v>68</v>
      </c>
      <c r="D3" s="119"/>
      <c r="E3" s="119"/>
      <c r="F3" s="119"/>
    </row>
    <row r="4" spans="1:6" ht="17.25" customHeight="1">
      <c r="A4" s="119" t="s">
        <v>74</v>
      </c>
      <c r="B4" s="119"/>
      <c r="C4" s="119"/>
      <c r="D4" s="119" t="s">
        <v>46</v>
      </c>
      <c r="E4" s="119"/>
      <c r="F4" s="119"/>
    </row>
    <row r="5" spans="1:6" ht="4.5" customHeight="1">
      <c r="A5" s="120"/>
      <c r="B5" s="120"/>
      <c r="C5" s="120"/>
      <c r="D5" s="120"/>
      <c r="E5" s="120"/>
      <c r="F5" s="120"/>
    </row>
    <row r="6" spans="1:6" s="8" customFormat="1" ht="25.5" customHeight="1">
      <c r="A6" s="109" t="s">
        <v>2</v>
      </c>
      <c r="B6" s="111" t="s">
        <v>22</v>
      </c>
      <c r="C6" s="112"/>
      <c r="D6" s="115" t="s">
        <v>23</v>
      </c>
      <c r="E6" s="116"/>
      <c r="F6" s="117" t="s">
        <v>24</v>
      </c>
    </row>
    <row r="7" spans="1:6" s="8" customFormat="1" ht="42" customHeight="1" thickBot="1">
      <c r="A7" s="110"/>
      <c r="B7" s="113"/>
      <c r="C7" s="114"/>
      <c r="D7" s="9" t="s">
        <v>25</v>
      </c>
      <c r="E7" s="10" t="s">
        <v>26</v>
      </c>
      <c r="F7" s="118"/>
    </row>
    <row r="8" spans="1:6" ht="13.5" thickTop="1">
      <c r="A8" s="37" t="str">
        <f>Poeni_D!A8</f>
        <v>1/19</v>
      </c>
      <c r="B8" s="107" t="str">
        <f>Poeni_D!B8</f>
        <v>Vukčević Vuk</v>
      </c>
      <c r="C8" s="108"/>
      <c r="D8" s="39">
        <f>SUM(Poeni_D!C8:Q8)</f>
        <v>21</v>
      </c>
      <c r="E8" s="77">
        <f>MAX(Poeni_D!R8,Poeni_D!S8)</f>
        <v>25</v>
      </c>
      <c r="F8" s="11" t="str">
        <f>Poeni_D!U8</f>
        <v>E</v>
      </c>
    </row>
    <row r="9" spans="1:6" ht="12.75" customHeight="1">
      <c r="A9" s="37" t="str">
        <f>Poeni_D!A9</f>
        <v>2/19</v>
      </c>
      <c r="B9" s="107" t="str">
        <f>Poeni_D!B9</f>
        <v>Radovanović Aleksa</v>
      </c>
      <c r="C9" s="108"/>
      <c r="D9" s="39">
        <f>SUM(Poeni_D!C9:Q9)</f>
        <v>21</v>
      </c>
      <c r="E9" s="77">
        <f>MAX(Poeni_D!R9,Poeni_D!S9)</f>
        <v>25</v>
      </c>
      <c r="F9" s="11" t="str">
        <f>Poeni_D!U9</f>
        <v>E</v>
      </c>
    </row>
    <row r="10" spans="1:6" ht="12.75" customHeight="1">
      <c r="A10" s="37" t="str">
        <f>Poeni_D!A10</f>
        <v>3/19</v>
      </c>
      <c r="B10" s="107" t="str">
        <f>Poeni_D!B10</f>
        <v>Kićović Nikoleta</v>
      </c>
      <c r="C10" s="108"/>
      <c r="D10" s="39">
        <f>SUM(Poeni_D!C10:Q10)</f>
        <v>20</v>
      </c>
      <c r="E10" s="77">
        <f>MAX(Poeni_D!R10,Poeni_D!S10)</f>
        <v>25</v>
      </c>
      <c r="F10" s="11" t="str">
        <f>Poeni_D!U10</f>
        <v>E</v>
      </c>
    </row>
    <row r="11" spans="1:6" ht="12.75" customHeight="1">
      <c r="A11" s="37" t="str">
        <f>Poeni_D!A11</f>
        <v>4/19</v>
      </c>
      <c r="B11" s="107" t="str">
        <f>Poeni_D!B11</f>
        <v>Bjelica Petar</v>
      </c>
      <c r="C11" s="108"/>
      <c r="D11" s="39">
        <f>SUM(Poeni_D!C11:Q11)</f>
        <v>21</v>
      </c>
      <c r="E11" s="77">
        <f>MAX(Poeni_D!R11,Poeni_D!S11)</f>
        <v>25</v>
      </c>
      <c r="F11" s="11" t="str">
        <f>Poeni_D!U11</f>
        <v>E</v>
      </c>
    </row>
    <row r="12" spans="1:6" ht="12.75" customHeight="1">
      <c r="A12" s="37" t="str">
        <f>Poeni_D!A12</f>
        <v>5/19</v>
      </c>
      <c r="B12" s="107" t="str">
        <f>Poeni_D!B12</f>
        <v>Sekulović Radoš</v>
      </c>
      <c r="C12" s="108"/>
      <c r="D12" s="39">
        <f>SUM(Poeni_D!C12:Q12)</f>
        <v>32</v>
      </c>
      <c r="E12" s="77">
        <f>MAX(Poeni_D!R12,Poeni_D!S12)</f>
        <v>35</v>
      </c>
      <c r="F12" s="11" t="str">
        <f>Poeni_D!U12</f>
        <v>C</v>
      </c>
    </row>
    <row r="13" spans="1:6" ht="12.75" customHeight="1">
      <c r="A13" s="37" t="str">
        <f>Poeni_D!A13</f>
        <v>6/19</v>
      </c>
      <c r="B13" s="107" t="str">
        <f>Poeni_D!B13</f>
        <v>Čukić Radoš</v>
      </c>
      <c r="C13" s="108"/>
      <c r="D13" s="39">
        <f>SUM(Poeni_D!C13:Q13)</f>
        <v>39</v>
      </c>
      <c r="E13" s="77">
        <f>MAX(Poeni_D!R13,Poeni_D!S13)</f>
        <v>25</v>
      </c>
      <c r="F13" s="11" t="str">
        <f>Poeni_D!U13</f>
        <v>D</v>
      </c>
    </row>
    <row r="14" spans="1:6" ht="12.75" customHeight="1">
      <c r="A14" s="37" t="str">
        <f>Poeni_D!A14</f>
        <v>7/19</v>
      </c>
      <c r="B14" s="107" t="str">
        <f>Poeni_D!B14</f>
        <v>Perović Nikola</v>
      </c>
      <c r="C14" s="108"/>
      <c r="D14" s="39">
        <f>SUM(Poeni_D!C14:Q14)</f>
        <v>20</v>
      </c>
      <c r="E14" s="77">
        <f>MAX(Poeni_D!R14,Poeni_D!S14)</f>
        <v>25</v>
      </c>
      <c r="F14" s="11" t="str">
        <f>Poeni_D!U14</f>
        <v>E</v>
      </c>
    </row>
    <row r="15" spans="1:6" ht="12.75" customHeight="1">
      <c r="A15" s="37"/>
      <c r="B15" s="107"/>
      <c r="C15" s="108"/>
      <c r="D15" s="39"/>
      <c r="E15" s="77"/>
      <c r="F15" s="11"/>
    </row>
    <row r="16" spans="1:6" ht="12.75" customHeight="1">
      <c r="A16" s="37"/>
      <c r="B16" s="107"/>
      <c r="C16" s="108"/>
      <c r="D16" s="39"/>
      <c r="E16" s="77"/>
      <c r="F16" s="11"/>
    </row>
    <row r="17" spans="1:6" ht="12.75" customHeight="1">
      <c r="A17" s="37"/>
      <c r="B17" s="107"/>
      <c r="C17" s="108"/>
      <c r="D17" s="39"/>
      <c r="E17" s="40"/>
      <c r="F17" s="11"/>
    </row>
    <row r="18" spans="1:6" ht="12.75" customHeight="1">
      <c r="A18" s="37"/>
      <c r="B18" s="107"/>
      <c r="C18" s="108"/>
      <c r="D18" s="39"/>
      <c r="E18" s="40"/>
      <c r="F18" s="11"/>
    </row>
    <row r="19" spans="1:6" ht="12.75" customHeight="1">
      <c r="A19" s="37"/>
      <c r="B19" s="107"/>
      <c r="C19" s="108"/>
      <c r="D19" s="39"/>
      <c r="E19" s="40"/>
      <c r="F19" s="11"/>
    </row>
    <row r="20" spans="1:6" ht="12.75" customHeight="1">
      <c r="A20" s="37"/>
      <c r="B20" s="107"/>
      <c r="C20" s="108"/>
      <c r="D20" s="39"/>
      <c r="E20" s="40"/>
      <c r="F20" s="11"/>
    </row>
    <row r="21" spans="1:6" ht="12.75" customHeight="1">
      <c r="A21" s="37"/>
      <c r="B21" s="107"/>
      <c r="C21" s="108"/>
      <c r="D21" s="39"/>
      <c r="E21" s="40"/>
      <c r="F21" s="11"/>
    </row>
    <row r="22" spans="1:6" ht="12.75" customHeight="1">
      <c r="A22" s="37"/>
      <c r="B22" s="107"/>
      <c r="C22" s="108"/>
      <c r="D22" s="39"/>
      <c r="E22" s="40"/>
      <c r="F22" s="11"/>
    </row>
    <row r="23" spans="1:6" ht="12.75" customHeight="1">
      <c r="A23" s="37"/>
      <c r="B23" s="107"/>
      <c r="C23" s="108"/>
      <c r="D23" s="39"/>
      <c r="E23" s="40"/>
      <c r="F23" s="11"/>
    </row>
    <row r="24" spans="1:6" ht="12.75" customHeight="1">
      <c r="A24" s="37"/>
      <c r="B24" s="107"/>
      <c r="C24" s="108"/>
      <c r="D24" s="39"/>
      <c r="E24" s="40"/>
      <c r="F24" s="11"/>
    </row>
    <row r="25" spans="1:6" ht="12.75" customHeight="1">
      <c r="A25" s="37"/>
      <c r="B25" s="107"/>
      <c r="C25" s="108"/>
      <c r="D25" s="39"/>
      <c r="E25" s="40"/>
      <c r="F25" s="11"/>
    </row>
    <row r="26" spans="1:6" ht="12.75" customHeight="1">
      <c r="A26" s="37"/>
      <c r="B26" s="107"/>
      <c r="C26" s="108"/>
      <c r="D26" s="39"/>
      <c r="E26" s="40"/>
      <c r="F26" s="11"/>
    </row>
    <row r="27" spans="1:6" ht="12.75" customHeight="1">
      <c r="A27" s="37"/>
      <c r="B27" s="107"/>
      <c r="C27" s="108"/>
      <c r="D27" s="39"/>
      <c r="E27" s="40"/>
      <c r="F27" s="11"/>
    </row>
    <row r="28" spans="1:6" ht="12.75" customHeight="1">
      <c r="A28" s="37"/>
      <c r="B28" s="107"/>
      <c r="C28" s="108"/>
      <c r="D28" s="39"/>
      <c r="E28" s="40"/>
      <c r="F28" s="11"/>
    </row>
    <row r="29" spans="1:6" ht="12.75" customHeight="1">
      <c r="A29" s="37"/>
      <c r="B29" s="107"/>
      <c r="C29" s="108"/>
      <c r="D29" s="39"/>
      <c r="E29" s="40"/>
      <c r="F29" s="11"/>
    </row>
    <row r="30" spans="1:6" ht="12.75">
      <c r="A30" s="12"/>
      <c r="B30" s="107"/>
      <c r="C30" s="108"/>
      <c r="D30" s="13"/>
      <c r="E30" s="13"/>
      <c r="F30" s="14"/>
    </row>
    <row r="31" spans="2:3" ht="15.75">
      <c r="B31" s="15"/>
      <c r="C31" s="15"/>
    </row>
    <row r="32" spans="1:4" ht="15.75">
      <c r="A32" s="31" t="s">
        <v>43</v>
      </c>
      <c r="B32" s="15"/>
      <c r="C32" s="15"/>
      <c r="D32" s="2" t="s">
        <v>42</v>
      </c>
    </row>
    <row r="33" spans="2:3" ht="15.75">
      <c r="B33" s="15"/>
      <c r="C33" s="15"/>
    </row>
    <row r="34" spans="2:3" ht="15.75">
      <c r="B34" s="15"/>
      <c r="C34" s="15"/>
    </row>
    <row r="35" spans="2:3" ht="15.75">
      <c r="B35" s="15"/>
      <c r="C35" s="15"/>
    </row>
    <row r="36" spans="2:3" ht="15.75">
      <c r="B36" s="15"/>
      <c r="C36" s="15"/>
    </row>
    <row r="37" spans="2:3" ht="15.75">
      <c r="B37" s="15"/>
      <c r="C37" s="15"/>
    </row>
    <row r="38" spans="2:3" ht="15.75">
      <c r="B38" s="15"/>
      <c r="C38" s="15"/>
    </row>
    <row r="39" spans="2:3" ht="15.75">
      <c r="B39" s="15"/>
      <c r="C39" s="15"/>
    </row>
    <row r="40" spans="2:3" ht="15.75">
      <c r="B40" s="15"/>
      <c r="C40" s="15"/>
    </row>
    <row r="41" spans="2:3" ht="15.75">
      <c r="B41" s="15"/>
      <c r="C41" s="15"/>
    </row>
    <row r="42" spans="2:3" ht="15.75">
      <c r="B42" s="15"/>
      <c r="C42" s="15"/>
    </row>
    <row r="43" spans="2:3" ht="15.75">
      <c r="B43" s="15"/>
      <c r="C43" s="15"/>
    </row>
    <row r="44" spans="2:3" ht="15.75">
      <c r="B44" s="15"/>
      <c r="C44" s="15"/>
    </row>
    <row r="45" spans="2:3" ht="15.75">
      <c r="B45" s="15"/>
      <c r="C45" s="15"/>
    </row>
    <row r="46" spans="2:3" ht="15.75">
      <c r="B46" s="15"/>
      <c r="C46" s="15"/>
    </row>
    <row r="47" spans="2:3" ht="15.75">
      <c r="B47" s="15"/>
      <c r="C47" s="15"/>
    </row>
    <row r="48" spans="2:3" ht="15.75">
      <c r="B48" s="15"/>
      <c r="C48" s="15"/>
    </row>
    <row r="49" spans="2:3" ht="15.75">
      <c r="B49" s="15"/>
      <c r="C49" s="15"/>
    </row>
    <row r="50" spans="2:3" ht="15.75">
      <c r="B50" s="15"/>
      <c r="C50" s="15"/>
    </row>
    <row r="51" spans="2:3" ht="15.75">
      <c r="B51" s="15"/>
      <c r="C51" s="15"/>
    </row>
    <row r="52" spans="2:3" ht="15.75">
      <c r="B52" s="15"/>
      <c r="C52" s="15"/>
    </row>
    <row r="53" spans="2:3" ht="15.75">
      <c r="B53" s="15"/>
      <c r="C53" s="15"/>
    </row>
    <row r="54" spans="2:3" ht="15.75">
      <c r="B54" s="15"/>
      <c r="C54" s="15"/>
    </row>
    <row r="55" spans="2:3" ht="15.75">
      <c r="B55" s="15"/>
      <c r="C55" s="15"/>
    </row>
    <row r="56" spans="2:3" ht="15.75">
      <c r="B56" s="15"/>
      <c r="C56" s="15"/>
    </row>
    <row r="57" spans="2:3" ht="15.75">
      <c r="B57" s="15"/>
      <c r="C57" s="15"/>
    </row>
    <row r="58" spans="2:3" ht="15.75">
      <c r="B58" s="15"/>
      <c r="C58" s="15"/>
    </row>
    <row r="59" spans="2:3" ht="15.75">
      <c r="B59" s="15"/>
      <c r="C59" s="15"/>
    </row>
    <row r="60" spans="2:3" ht="15.75">
      <c r="B60" s="15"/>
      <c r="C60" s="15"/>
    </row>
    <row r="61" spans="2:3" ht="15.75">
      <c r="B61" s="15"/>
      <c r="C61" s="15"/>
    </row>
    <row r="62" spans="2:3" ht="15.75">
      <c r="B62" s="15"/>
      <c r="C62" s="15"/>
    </row>
    <row r="63" spans="2:3" ht="15.75">
      <c r="B63" s="15"/>
      <c r="C63" s="15"/>
    </row>
    <row r="64" spans="2:3" ht="15.75">
      <c r="B64" s="15"/>
      <c r="C64" s="15"/>
    </row>
    <row r="65" spans="2:3" ht="15.75">
      <c r="B65" s="15"/>
      <c r="C65" s="15"/>
    </row>
    <row r="66" spans="2:3" ht="15.75">
      <c r="B66" s="15"/>
      <c r="C66" s="15"/>
    </row>
    <row r="67" spans="2:3" ht="15.75">
      <c r="B67" s="15"/>
      <c r="C67" s="15"/>
    </row>
    <row r="68" spans="2:3" ht="15.75">
      <c r="B68" s="15"/>
      <c r="C68" s="15"/>
    </row>
    <row r="69" spans="2:3" ht="15.75">
      <c r="B69" s="15"/>
      <c r="C69" s="15"/>
    </row>
    <row r="70" spans="2:3" ht="15.75">
      <c r="B70" s="15"/>
      <c r="C70" s="15"/>
    </row>
    <row r="71" spans="2:3" ht="15.75">
      <c r="B71" s="15"/>
      <c r="C71" s="15"/>
    </row>
    <row r="72" spans="2:3" ht="15.75">
      <c r="B72" s="15"/>
      <c r="C72" s="15"/>
    </row>
    <row r="73" spans="2:3" ht="15.75">
      <c r="B73" s="15"/>
      <c r="C73" s="15"/>
    </row>
    <row r="74" spans="2:3" ht="15.75">
      <c r="B74" s="15"/>
      <c r="C74" s="15"/>
    </row>
    <row r="75" spans="2:3" ht="15.75">
      <c r="B75" s="15"/>
      <c r="C75" s="15"/>
    </row>
    <row r="76" spans="2:3" ht="15.75">
      <c r="B76" s="15"/>
      <c r="C76" s="15"/>
    </row>
    <row r="77" spans="2:3" ht="15.75">
      <c r="B77" s="15"/>
      <c r="C77" s="15"/>
    </row>
    <row r="78" spans="2:3" ht="15.75">
      <c r="B78" s="15"/>
      <c r="C78" s="15"/>
    </row>
  </sheetData>
  <sheetProtection/>
  <mergeCells count="35">
    <mergeCell ref="A4:C4"/>
    <mergeCell ref="D4:F4"/>
    <mergeCell ref="A5:C5"/>
    <mergeCell ref="D5:F5"/>
    <mergeCell ref="B15:C15"/>
    <mergeCell ref="A1:E1"/>
    <mergeCell ref="A2:F2"/>
    <mergeCell ref="A3:B3"/>
    <mergeCell ref="C3:F3"/>
    <mergeCell ref="B8:C8"/>
    <mergeCell ref="B9:C9"/>
    <mergeCell ref="A6:A7"/>
    <mergeCell ref="B6:C7"/>
    <mergeCell ref="D6:E6"/>
    <mergeCell ref="F6:F7"/>
    <mergeCell ref="B27:C27"/>
    <mergeCell ref="B10:C10"/>
    <mergeCell ref="B11:C11"/>
    <mergeCell ref="B16:C16"/>
    <mergeCell ref="B17:C17"/>
    <mergeCell ref="B12:C12"/>
    <mergeCell ref="B13:C13"/>
    <mergeCell ref="B14:C14"/>
    <mergeCell ref="B24:C24"/>
    <mergeCell ref="B20:C20"/>
    <mergeCell ref="B21:C21"/>
    <mergeCell ref="B22:C22"/>
    <mergeCell ref="B23:C23"/>
    <mergeCell ref="B30:C30"/>
    <mergeCell ref="B25:C25"/>
    <mergeCell ref="B26:C26"/>
    <mergeCell ref="B28:C28"/>
    <mergeCell ref="B29:C29"/>
    <mergeCell ref="B18:C18"/>
    <mergeCell ref="B19:C19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7">
      <selection activeCell="C25" sqref="C25"/>
    </sheetView>
  </sheetViews>
  <sheetFormatPr defaultColWidth="9.140625" defaultRowHeight="12.75"/>
  <cols>
    <col min="1" max="1" width="4.8515625" style="0" customWidth="1"/>
    <col min="2" max="2" width="31.57421875" style="0" customWidth="1"/>
    <col min="3" max="3" width="12.140625" style="0" customWidth="1"/>
    <col min="4" max="17" width="4.7109375" style="0" customWidth="1"/>
    <col min="18" max="19" width="5.140625" style="0" customWidth="1"/>
  </cols>
  <sheetData>
    <row r="2" spans="1:19" ht="24.75" customHeight="1">
      <c r="A2" s="144" t="s">
        <v>27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22.5" customHeight="1">
      <c r="A3" s="144" t="s">
        <v>44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1:19" ht="22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6" spans="1:19" ht="16.5" customHeight="1">
      <c r="A6" s="145" t="s">
        <v>82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</row>
    <row r="7" spans="1:19" ht="18.75" customHeight="1">
      <c r="A7" s="145" t="str">
        <f>CONCATENATE("Semestar:  VII(sedmi), akademska ",Studenti!N2," godina")</f>
        <v>Semestar:  VII(sedmi), akademska 2019/20 godina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</row>
    <row r="8" spans="1:19" ht="18.7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10" spans="1:19" ht="24" customHeight="1">
      <c r="A10" s="149" t="s">
        <v>28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</row>
    <row r="11" spans="1:19" ht="15">
      <c r="A11" s="143" t="s">
        <v>79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</row>
    <row r="12" spans="1:19" ht="15">
      <c r="A12" s="143" t="str">
        <f>CONCATENATE("po završetku zimskog semestra akademske ",Studenti!N2," godine")</f>
        <v>po završetku zimskog semestra akademske 2019/20 godine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</row>
    <row r="13" spans="1:19" ht="1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ht="13.5" thickBot="1"/>
    <row r="15" spans="1:19" ht="24.75" customHeight="1" thickTop="1">
      <c r="A15" s="127" t="s">
        <v>29</v>
      </c>
      <c r="B15" s="130" t="s">
        <v>30</v>
      </c>
      <c r="C15" s="133" t="s">
        <v>31</v>
      </c>
      <c r="D15" s="136" t="s">
        <v>32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8"/>
      <c r="P15" s="136" t="s">
        <v>0</v>
      </c>
      <c r="Q15" s="137"/>
      <c r="R15" s="137"/>
      <c r="S15" s="150"/>
    </row>
    <row r="16" spans="1:19" ht="15.75" customHeight="1">
      <c r="A16" s="128"/>
      <c r="B16" s="131"/>
      <c r="C16" s="134"/>
      <c r="D16" s="151" t="s">
        <v>33</v>
      </c>
      <c r="E16" s="140"/>
      <c r="F16" s="139" t="s">
        <v>34</v>
      </c>
      <c r="G16" s="140"/>
      <c r="H16" s="139" t="s">
        <v>35</v>
      </c>
      <c r="I16" s="140"/>
      <c r="J16" s="139" t="s">
        <v>36</v>
      </c>
      <c r="K16" s="140"/>
      <c r="L16" s="139" t="s">
        <v>37</v>
      </c>
      <c r="M16" s="140"/>
      <c r="N16" s="139" t="s">
        <v>38</v>
      </c>
      <c r="O16" s="146"/>
      <c r="P16" s="125" t="s">
        <v>39</v>
      </c>
      <c r="Q16" s="147"/>
      <c r="R16" s="125" t="s">
        <v>40</v>
      </c>
      <c r="S16" s="126"/>
    </row>
    <row r="17" spans="1:19" ht="23.25" customHeight="1" thickBot="1">
      <c r="A17" s="129"/>
      <c r="B17" s="132"/>
      <c r="C17" s="135"/>
      <c r="D17" s="16" t="s">
        <v>29</v>
      </c>
      <c r="E17" s="16" t="s">
        <v>41</v>
      </c>
      <c r="F17" s="16" t="s">
        <v>29</v>
      </c>
      <c r="G17" s="16" t="s">
        <v>41</v>
      </c>
      <c r="H17" s="16" t="s">
        <v>29</v>
      </c>
      <c r="I17" s="16" t="s">
        <v>41</v>
      </c>
      <c r="J17" s="16" t="s">
        <v>29</v>
      </c>
      <c r="K17" s="16" t="s">
        <v>41</v>
      </c>
      <c r="L17" s="16" t="s">
        <v>29</v>
      </c>
      <c r="M17" s="16" t="s">
        <v>41</v>
      </c>
      <c r="N17" s="16" t="s">
        <v>29</v>
      </c>
      <c r="O17" s="17" t="s">
        <v>41</v>
      </c>
      <c r="P17" s="16" t="s">
        <v>29</v>
      </c>
      <c r="Q17" s="17" t="s">
        <v>41</v>
      </c>
      <c r="R17" s="16" t="s">
        <v>29</v>
      </c>
      <c r="S17" s="18" t="s">
        <v>41</v>
      </c>
    </row>
    <row r="18" spans="1:19" ht="16.5" thickTop="1">
      <c r="A18" s="19">
        <v>1</v>
      </c>
      <c r="B18" s="20" t="s">
        <v>75</v>
      </c>
      <c r="C18" s="21">
        <f>COUNTIF(Poeni_D!T8:T31,"&gt;0")</f>
        <v>7</v>
      </c>
      <c r="D18" s="22">
        <f>COUNTIF(Poeni_D!$U8:$U30,"A")</f>
        <v>0</v>
      </c>
      <c r="E18" s="22">
        <f>D18*100/$C18</f>
        <v>0</v>
      </c>
      <c r="F18" s="22">
        <f>COUNTIF(Poeni_D!$U8:$U30,"B")</f>
        <v>0</v>
      </c>
      <c r="G18" s="22">
        <f>F18*100/$C18</f>
        <v>0</v>
      </c>
      <c r="H18" s="22">
        <f>COUNTIF(Poeni_D!$U8:$U30,"C")</f>
        <v>1</v>
      </c>
      <c r="I18" s="22">
        <f>H18*100/$C18</f>
        <v>14.285714285714286</v>
      </c>
      <c r="J18" s="22">
        <f>COUNTIF(Poeni_D!$U8:$U30,"D")</f>
        <v>1</v>
      </c>
      <c r="K18" s="22">
        <f>J18*100/$C18</f>
        <v>14.285714285714286</v>
      </c>
      <c r="L18" s="22">
        <f>COUNTIF(Poeni_D!$U8:$U30,"E")</f>
        <v>5</v>
      </c>
      <c r="M18" s="22">
        <f>L18*100/$C18</f>
        <v>71.42857142857143</v>
      </c>
      <c r="N18" s="22">
        <f>C18-P18</f>
        <v>0</v>
      </c>
      <c r="O18" s="22">
        <f>N18*100/$C18</f>
        <v>0</v>
      </c>
      <c r="P18" s="22">
        <f>SUM(D18,F18,H18,J18,L18)</f>
        <v>7</v>
      </c>
      <c r="Q18" s="21">
        <f>P18*100/($P18+$R18)</f>
        <v>100</v>
      </c>
      <c r="R18" s="22">
        <f>COUNTIF(Poeni_D!$U8:$U30,"F")</f>
        <v>0</v>
      </c>
      <c r="S18" s="21">
        <f>R18*100/($P18+$R18)</f>
        <v>0</v>
      </c>
    </row>
    <row r="19" spans="1:19" ht="15.75">
      <c r="A19" s="19">
        <v>2</v>
      </c>
      <c r="B19" s="20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1"/>
      <c r="P19" s="22"/>
      <c r="Q19" s="21"/>
      <c r="R19" s="22"/>
      <c r="S19" s="23"/>
    </row>
    <row r="20" spans="1:19" ht="15.75">
      <c r="A20" s="19">
        <v>3</v>
      </c>
      <c r="B20" s="20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1"/>
      <c r="P20" s="22"/>
      <c r="Q20" s="21"/>
      <c r="R20" s="22"/>
      <c r="S20" s="23"/>
    </row>
    <row r="21" spans="1:19" ht="15.75">
      <c r="A21" s="19">
        <v>4</v>
      </c>
      <c r="B21" s="20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1"/>
      <c r="P21" s="22"/>
      <c r="Q21" s="21"/>
      <c r="R21" s="22"/>
      <c r="S21" s="23"/>
    </row>
    <row r="22" spans="1:19" ht="16.5" thickBot="1">
      <c r="A22" s="24">
        <v>5</v>
      </c>
      <c r="B22" s="25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  <c r="P22" s="16"/>
      <c r="Q22" s="17"/>
      <c r="R22" s="16"/>
      <c r="S22" s="18"/>
    </row>
    <row r="23" spans="1:19" ht="16.5" thickTop="1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5" spans="1:17" ht="12.75">
      <c r="A25" s="141" t="s">
        <v>94</v>
      </c>
      <c r="B25" s="142"/>
      <c r="D25" s="142" t="s">
        <v>77</v>
      </c>
      <c r="E25" s="142"/>
      <c r="F25" s="142"/>
      <c r="G25" s="142"/>
      <c r="H25" s="142"/>
      <c r="I25" s="142"/>
      <c r="N25" s="148" t="s">
        <v>78</v>
      </c>
      <c r="O25" s="148"/>
      <c r="P25" s="148"/>
      <c r="Q25" s="148"/>
    </row>
    <row r="27" spans="4:18" ht="15">
      <c r="D27" s="143" t="s">
        <v>93</v>
      </c>
      <c r="E27" s="143"/>
      <c r="F27" s="143"/>
      <c r="G27" s="143"/>
      <c r="H27" s="143"/>
      <c r="I27" s="143"/>
      <c r="J27" s="143"/>
      <c r="L27" s="57"/>
      <c r="M27" s="124" t="s">
        <v>92</v>
      </c>
      <c r="N27" s="124"/>
      <c r="O27" s="124"/>
      <c r="P27" s="124"/>
      <c r="Q27" s="124"/>
      <c r="R27" s="124"/>
    </row>
  </sheetData>
  <sheetProtection/>
  <mergeCells count="25">
    <mergeCell ref="D25:I25"/>
    <mergeCell ref="N25:Q25"/>
    <mergeCell ref="A7:S7"/>
    <mergeCell ref="A10:S10"/>
    <mergeCell ref="A11:S11"/>
    <mergeCell ref="A12:S12"/>
    <mergeCell ref="P15:S15"/>
    <mergeCell ref="D16:E16"/>
    <mergeCell ref="F16:G16"/>
    <mergeCell ref="A2:S2"/>
    <mergeCell ref="A3:S3"/>
    <mergeCell ref="A6:S6"/>
    <mergeCell ref="L16:M16"/>
    <mergeCell ref="N16:O16"/>
    <mergeCell ref="P16:Q16"/>
    <mergeCell ref="M27:R27"/>
    <mergeCell ref="R16:S16"/>
    <mergeCell ref="A15:A17"/>
    <mergeCell ref="B15:B17"/>
    <mergeCell ref="C15:C17"/>
    <mergeCell ref="D15:O15"/>
    <mergeCell ref="H16:I16"/>
    <mergeCell ref="J16:K16"/>
    <mergeCell ref="A25:B25"/>
    <mergeCell ref="D27:J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D31"/>
  <sheetViews>
    <sheetView zoomScalePageLayoutView="0" workbookViewId="0" topLeftCell="A4">
      <selection activeCell="G37" sqref="G37"/>
    </sheetView>
  </sheetViews>
  <sheetFormatPr defaultColWidth="9.140625" defaultRowHeight="12.75"/>
  <cols>
    <col min="2" max="2" width="6.7109375" style="0" customWidth="1"/>
    <col min="3" max="3" width="22.8515625" style="0" customWidth="1"/>
  </cols>
  <sheetData>
    <row r="6" ht="12.75">
      <c r="C6" t="s">
        <v>76</v>
      </c>
    </row>
    <row r="7" ht="12.75">
      <c r="C7" t="str">
        <f>CONCATENATE("smjer: D ; sk. ",Studenti!N2)</f>
        <v>smjer: D ; sk. 2019/20</v>
      </c>
    </row>
    <row r="8" spans="2:4" ht="12.75">
      <c r="B8" s="32" t="str">
        <f>Poeni_D!A8</f>
        <v>1/19</v>
      </c>
      <c r="C8" s="32" t="str">
        <f>Poeni_D!B8</f>
        <v>Vukčević Vuk</v>
      </c>
      <c r="D8" s="41" t="str">
        <f>Poeni_D!U8</f>
        <v>E</v>
      </c>
    </row>
    <row r="9" spans="2:4" ht="12.75">
      <c r="B9" s="32" t="str">
        <f>Poeni_D!A9</f>
        <v>2/19</v>
      </c>
      <c r="C9" s="32" t="str">
        <f>Poeni_D!B9</f>
        <v>Radovanović Aleksa</v>
      </c>
      <c r="D9" s="41" t="str">
        <f>Poeni_D!U9</f>
        <v>E</v>
      </c>
    </row>
    <row r="10" spans="2:4" ht="12.75">
      <c r="B10" s="32" t="str">
        <f>Poeni_D!A10</f>
        <v>3/19</v>
      </c>
      <c r="C10" s="32" t="str">
        <f>Poeni_D!B10</f>
        <v>Kićović Nikoleta</v>
      </c>
      <c r="D10" s="41" t="str">
        <f>Poeni_D!U10</f>
        <v>E</v>
      </c>
    </row>
    <row r="11" spans="2:4" ht="12.75">
      <c r="B11" s="32" t="str">
        <f>Poeni_D!A11</f>
        <v>4/19</v>
      </c>
      <c r="C11" s="32" t="str">
        <f>Poeni_D!B11</f>
        <v>Bjelica Petar</v>
      </c>
      <c r="D11" s="41" t="str">
        <f>Poeni_D!U11</f>
        <v>E</v>
      </c>
    </row>
    <row r="12" spans="2:4" ht="12.75">
      <c r="B12" s="32" t="str">
        <f>Poeni_D!A12</f>
        <v>5/19</v>
      </c>
      <c r="C12" s="32" t="str">
        <f>Poeni_D!B12</f>
        <v>Sekulović Radoš</v>
      </c>
      <c r="D12" s="41" t="str">
        <f>Poeni_D!U12</f>
        <v>C</v>
      </c>
    </row>
    <row r="13" spans="2:4" ht="12.75">
      <c r="B13" s="32" t="str">
        <f>Poeni_D!A13</f>
        <v>6/19</v>
      </c>
      <c r="C13" s="32" t="str">
        <f>Poeni_D!B13</f>
        <v>Čukić Radoš</v>
      </c>
      <c r="D13" s="41" t="str">
        <f>Poeni_D!U13</f>
        <v>D</v>
      </c>
    </row>
    <row r="14" spans="2:4" ht="12.75">
      <c r="B14" s="32" t="str">
        <f>Poeni_D!A14</f>
        <v>7/19</v>
      </c>
      <c r="C14" s="32" t="str">
        <f>Poeni_D!B14</f>
        <v>Perović Nikola</v>
      </c>
      <c r="D14" s="41" t="str">
        <f>Poeni_D!U14</f>
        <v>E</v>
      </c>
    </row>
    <row r="15" spans="2:4" ht="12.75">
      <c r="B15" s="32">
        <f>Poeni_D!A15</f>
        <v>0</v>
      </c>
      <c r="C15" s="32">
        <f>Poeni_D!B15</f>
        <v>0</v>
      </c>
      <c r="D15" s="41">
        <f>Poeni_D!U15</f>
        <v>0</v>
      </c>
    </row>
    <row r="16" spans="2:4" ht="12.75">
      <c r="B16" s="32">
        <f>Poeni_D!A16</f>
        <v>0</v>
      </c>
      <c r="C16" s="32">
        <f>Poeni_D!B16</f>
        <v>0</v>
      </c>
      <c r="D16" s="41">
        <f>Poeni_D!U16</f>
        <v>0</v>
      </c>
    </row>
    <row r="17" spans="2:4" ht="12.75">
      <c r="B17" s="32">
        <f>Poeni_D!A17</f>
        <v>0</v>
      </c>
      <c r="C17" s="32">
        <f>Poeni_D!B17</f>
        <v>0</v>
      </c>
      <c r="D17" s="41">
        <f>Poeni_D!U17</f>
        <v>0</v>
      </c>
    </row>
    <row r="18" spans="2:4" ht="12.75">
      <c r="B18" s="32">
        <f>Poeni_D!A18</f>
        <v>0</v>
      </c>
      <c r="C18" s="32">
        <f>Poeni_D!B18</f>
        <v>0</v>
      </c>
      <c r="D18" s="41">
        <f>Poeni_D!U18</f>
        <v>0</v>
      </c>
    </row>
    <row r="19" spans="2:4" ht="12.75">
      <c r="B19" s="32">
        <f>Poeni_D!A19</f>
        <v>0</v>
      </c>
      <c r="C19" s="32">
        <f>Poeni_D!B19</f>
        <v>0</v>
      </c>
      <c r="D19" s="41">
        <f>Poeni_D!U19</f>
        <v>0</v>
      </c>
    </row>
    <row r="20" spans="2:4" ht="12.75">
      <c r="B20" s="32">
        <f>Poeni_D!A20</f>
        <v>0</v>
      </c>
      <c r="C20" s="32">
        <f>Poeni_D!B20</f>
        <v>0</v>
      </c>
      <c r="D20" s="41">
        <f>Poeni_D!U20</f>
        <v>0</v>
      </c>
    </row>
    <row r="21" spans="2:4" ht="12.75">
      <c r="B21" s="32">
        <f>Poeni_D!A21</f>
        <v>0</v>
      </c>
      <c r="C21" s="32">
        <f>Poeni_D!B21</f>
        <v>0</v>
      </c>
      <c r="D21" s="41">
        <f>Poeni_D!U21</f>
        <v>0</v>
      </c>
    </row>
    <row r="22" spans="2:4" ht="12.75">
      <c r="B22" s="32">
        <f>Poeni_D!A22</f>
        <v>0</v>
      </c>
      <c r="C22" s="32">
        <f>Poeni_D!B22</f>
        <v>0</v>
      </c>
      <c r="D22" s="41">
        <f>Poeni_D!U22</f>
        <v>0</v>
      </c>
    </row>
    <row r="23" spans="2:4" ht="12.75">
      <c r="B23" s="32">
        <f>Poeni_D!A23</f>
        <v>0</v>
      </c>
      <c r="C23" s="32">
        <f>Poeni_D!B23</f>
        <v>0</v>
      </c>
      <c r="D23" s="41">
        <f>Poeni_D!U23</f>
        <v>0</v>
      </c>
    </row>
    <row r="24" spans="2:4" ht="12.75">
      <c r="B24" s="32">
        <f>Poeni_D!A24</f>
        <v>0</v>
      </c>
      <c r="C24" s="32">
        <f>Poeni_D!B24</f>
        <v>0</v>
      </c>
      <c r="D24" s="41">
        <f>Poeni_D!U24</f>
        <v>0</v>
      </c>
    </row>
    <row r="25" spans="2:3" ht="12.75">
      <c r="B25" s="38"/>
      <c r="C25" s="38"/>
    </row>
    <row r="26" spans="2:3" ht="12.75">
      <c r="B26" s="38"/>
      <c r="C26" s="38"/>
    </row>
    <row r="27" spans="2:3" ht="12.75">
      <c r="B27" s="38"/>
      <c r="C27" s="38"/>
    </row>
    <row r="28" spans="2:3" ht="12.75">
      <c r="B28" s="38"/>
      <c r="C28" s="38"/>
    </row>
    <row r="29" spans="2:3" ht="12.75">
      <c r="B29" s="38"/>
      <c r="C29" s="38"/>
    </row>
    <row r="30" spans="2:3" ht="12.75">
      <c r="B30" s="38"/>
      <c r="C30" s="38"/>
    </row>
    <row r="31" spans="2:3" ht="12.75">
      <c r="B31" s="38"/>
      <c r="C31" s="38"/>
    </row>
  </sheetData>
  <sheetProtection/>
  <autoFilter ref="B7:D23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S26" sqref="S26"/>
    </sheetView>
  </sheetViews>
  <sheetFormatPr defaultColWidth="9.140625" defaultRowHeight="12.75"/>
  <cols>
    <col min="1" max="1" width="6.7109375" style="45" customWidth="1"/>
    <col min="2" max="2" width="17.8515625" style="45" customWidth="1"/>
    <col min="3" max="3" width="8.421875" style="45" customWidth="1"/>
    <col min="4" max="4" width="5.57421875" style="45" customWidth="1"/>
    <col min="5" max="5" width="5.421875" style="45" customWidth="1"/>
    <col min="6" max="9" width="5.28125" style="45" customWidth="1"/>
    <col min="10" max="13" width="6.28125" style="45" customWidth="1"/>
    <col min="14" max="17" width="5.421875" style="45" customWidth="1"/>
    <col min="18" max="18" width="8.7109375" style="45" customWidth="1"/>
    <col min="19" max="19" width="7.7109375" style="45" customWidth="1"/>
    <col min="20" max="16384" width="9.140625" style="45" customWidth="1"/>
  </cols>
  <sheetData>
    <row r="1" spans="1:19" ht="27" customHeight="1">
      <c r="A1" s="192" t="s">
        <v>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3" t="s">
        <v>47</v>
      </c>
      <c r="S1" s="193"/>
    </row>
    <row r="2" spans="1:19" ht="18" customHeight="1">
      <c r="A2" s="194" t="s">
        <v>48</v>
      </c>
      <c r="B2" s="194"/>
      <c r="C2" s="195" t="s">
        <v>81</v>
      </c>
      <c r="D2" s="195"/>
      <c r="E2" s="195"/>
      <c r="F2" s="195"/>
      <c r="G2" s="195"/>
      <c r="H2" s="195"/>
      <c r="I2" s="195"/>
      <c r="J2" s="195"/>
      <c r="K2" s="195"/>
      <c r="L2" s="195"/>
      <c r="M2" s="156" t="s">
        <v>49</v>
      </c>
      <c r="N2" s="156"/>
      <c r="O2" s="157" t="s">
        <v>72</v>
      </c>
      <c r="P2" s="157"/>
      <c r="Q2" s="157"/>
      <c r="R2" s="157"/>
      <c r="S2" s="157"/>
    </row>
    <row r="3" spans="1:19" ht="23.25" customHeight="1">
      <c r="A3" s="187" t="s">
        <v>73</v>
      </c>
      <c r="B3" s="187"/>
      <c r="C3" s="187"/>
      <c r="D3" s="187"/>
      <c r="E3" s="187"/>
      <c r="F3" s="188"/>
      <c r="G3" s="189" t="s">
        <v>69</v>
      </c>
      <c r="H3" s="190"/>
      <c r="I3" s="191" t="s">
        <v>70</v>
      </c>
      <c r="J3" s="187"/>
      <c r="K3" s="187"/>
      <c r="L3" s="187"/>
      <c r="M3" s="187"/>
      <c r="N3" s="187"/>
      <c r="O3" s="187" t="s">
        <v>91</v>
      </c>
      <c r="P3" s="187"/>
      <c r="Q3" s="187"/>
      <c r="R3" s="187"/>
      <c r="S3" s="187"/>
    </row>
    <row r="4" spans="1:19" ht="10.5" customHeight="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</row>
    <row r="5" spans="1:19" ht="21" customHeight="1">
      <c r="A5" s="196" t="s">
        <v>2</v>
      </c>
      <c r="B5" s="170" t="s">
        <v>50</v>
      </c>
      <c r="C5" s="172"/>
      <c r="D5" s="185" t="s">
        <v>4</v>
      </c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79" t="s">
        <v>51</v>
      </c>
      <c r="S5" s="164" t="s">
        <v>6</v>
      </c>
    </row>
    <row r="6" spans="1:19" ht="18" customHeight="1">
      <c r="A6" s="197"/>
      <c r="B6" s="173"/>
      <c r="C6" s="175"/>
      <c r="D6" s="167" t="s">
        <v>52</v>
      </c>
      <c r="E6" s="167" t="s">
        <v>7</v>
      </c>
      <c r="F6" s="170" t="s">
        <v>53</v>
      </c>
      <c r="G6" s="171"/>
      <c r="H6" s="171"/>
      <c r="I6" s="172"/>
      <c r="J6" s="170" t="s">
        <v>10</v>
      </c>
      <c r="K6" s="171"/>
      <c r="L6" s="171"/>
      <c r="M6" s="172"/>
      <c r="N6" s="183" t="s">
        <v>54</v>
      </c>
      <c r="O6" s="184"/>
      <c r="P6" s="184"/>
      <c r="Q6" s="184"/>
      <c r="R6" s="180"/>
      <c r="S6" s="165"/>
    </row>
    <row r="7" spans="1:19" ht="12.75" customHeight="1">
      <c r="A7" s="197"/>
      <c r="B7" s="173"/>
      <c r="C7" s="175"/>
      <c r="D7" s="168"/>
      <c r="E7" s="168"/>
      <c r="F7" s="173" t="s">
        <v>55</v>
      </c>
      <c r="G7" s="174"/>
      <c r="H7" s="174"/>
      <c r="I7" s="175"/>
      <c r="J7" s="173" t="s">
        <v>56</v>
      </c>
      <c r="K7" s="174"/>
      <c r="L7" s="174"/>
      <c r="M7" s="175"/>
      <c r="N7" s="176" t="s">
        <v>57</v>
      </c>
      <c r="O7" s="177"/>
      <c r="P7" s="177"/>
      <c r="Q7" s="177"/>
      <c r="R7" s="180"/>
      <c r="S7" s="165"/>
    </row>
    <row r="8" spans="1:19" ht="12.75" customHeight="1">
      <c r="A8" s="197"/>
      <c r="B8" s="160" t="s">
        <v>58</v>
      </c>
      <c r="C8" s="161"/>
      <c r="D8" s="169"/>
      <c r="E8" s="169"/>
      <c r="F8" s="176" t="s">
        <v>59</v>
      </c>
      <c r="G8" s="177"/>
      <c r="H8" s="177"/>
      <c r="I8" s="182"/>
      <c r="J8" s="176" t="s">
        <v>60</v>
      </c>
      <c r="K8" s="177"/>
      <c r="L8" s="177"/>
      <c r="M8" s="182"/>
      <c r="N8" s="158" t="s">
        <v>61</v>
      </c>
      <c r="O8" s="178"/>
      <c r="P8" s="158" t="s">
        <v>62</v>
      </c>
      <c r="Q8" s="178"/>
      <c r="R8" s="180"/>
      <c r="S8" s="165"/>
    </row>
    <row r="9" spans="1:19" ht="29.25" customHeight="1">
      <c r="A9" s="198"/>
      <c r="B9" s="162"/>
      <c r="C9" s="163"/>
      <c r="D9" s="158" t="s">
        <v>63</v>
      </c>
      <c r="E9" s="159"/>
      <c r="F9" s="46" t="s">
        <v>13</v>
      </c>
      <c r="G9" s="46" t="s">
        <v>14</v>
      </c>
      <c r="H9" s="46" t="s">
        <v>15</v>
      </c>
      <c r="I9" s="46" t="s">
        <v>16</v>
      </c>
      <c r="J9" s="46" t="s">
        <v>13</v>
      </c>
      <c r="K9" s="46" t="s">
        <v>14</v>
      </c>
      <c r="L9" s="46" t="s">
        <v>15</v>
      </c>
      <c r="M9" s="46" t="s">
        <v>16</v>
      </c>
      <c r="N9" s="47" t="s">
        <v>64</v>
      </c>
      <c r="O9" s="48" t="s">
        <v>65</v>
      </c>
      <c r="P9" s="48" t="s">
        <v>64</v>
      </c>
      <c r="Q9" s="47" t="s">
        <v>66</v>
      </c>
      <c r="R9" s="181"/>
      <c r="S9" s="166"/>
    </row>
    <row r="10" spans="1:19" ht="15.75">
      <c r="A10" s="56" t="str">
        <f>Poeni_D!A8</f>
        <v>1/19</v>
      </c>
      <c r="B10" s="154" t="str">
        <f>Poeni_D!B8</f>
        <v>Vukčević Vuk</v>
      </c>
      <c r="C10" s="155"/>
      <c r="D10" s="49"/>
      <c r="E10" s="49">
        <f>SUM(Poeni_D!D8:H8)</f>
        <v>5</v>
      </c>
      <c r="F10" s="49"/>
      <c r="G10" s="49"/>
      <c r="H10" s="49"/>
      <c r="I10" s="49"/>
      <c r="J10" s="49">
        <f>Poeni_D!O8</f>
        <v>11</v>
      </c>
      <c r="K10" s="49">
        <f>Poeni_D!P8</f>
        <v>5</v>
      </c>
      <c r="L10" s="49"/>
      <c r="M10" s="49"/>
      <c r="N10" s="50">
        <f>Poeni_D!R8</f>
        <v>0</v>
      </c>
      <c r="O10" s="51">
        <f>Poeni_D!S8</f>
        <v>25</v>
      </c>
      <c r="P10" s="51"/>
      <c r="Q10" s="51"/>
      <c r="R10" s="51">
        <f>Poeni_D!T8</f>
        <v>46</v>
      </c>
      <c r="S10" s="52" t="str">
        <f>Poeni_D!U8</f>
        <v>E</v>
      </c>
    </row>
    <row r="11" spans="1:19" ht="15.75">
      <c r="A11" s="56" t="str">
        <f>Poeni_D!A9</f>
        <v>2/19</v>
      </c>
      <c r="B11" s="154" t="str">
        <f>Poeni_D!B9</f>
        <v>Radovanović Aleksa</v>
      </c>
      <c r="C11" s="155"/>
      <c r="D11" s="54"/>
      <c r="E11" s="49">
        <f>SUM(Poeni_D!D9:H9)</f>
        <v>3</v>
      </c>
      <c r="F11" s="54"/>
      <c r="G11" s="54"/>
      <c r="H11" s="54"/>
      <c r="I11" s="54"/>
      <c r="J11" s="49">
        <f>Poeni_D!O9</f>
        <v>5</v>
      </c>
      <c r="K11" s="49">
        <f>Poeni_D!P9</f>
        <v>13</v>
      </c>
      <c r="L11" s="51"/>
      <c r="M11" s="51"/>
      <c r="N11" s="50">
        <f>Poeni_D!R9</f>
        <v>0</v>
      </c>
      <c r="O11" s="51">
        <f>Poeni_D!S9</f>
        <v>25</v>
      </c>
      <c r="P11" s="51"/>
      <c r="Q11" s="51"/>
      <c r="R11" s="51">
        <f>Poeni_D!T9</f>
        <v>46</v>
      </c>
      <c r="S11" s="52" t="str">
        <f>Poeni_D!U9</f>
        <v>E</v>
      </c>
    </row>
    <row r="12" spans="1:19" ht="15.75">
      <c r="A12" s="56" t="str">
        <f>Poeni_D!A10</f>
        <v>3/19</v>
      </c>
      <c r="B12" s="154" t="str">
        <f>Poeni_D!B10</f>
        <v>Kićović Nikoleta</v>
      </c>
      <c r="C12" s="155"/>
      <c r="D12" s="54"/>
      <c r="E12" s="49">
        <f>SUM(Poeni_D!D10:H10)</f>
        <v>3</v>
      </c>
      <c r="F12" s="54"/>
      <c r="G12" s="54"/>
      <c r="H12" s="54"/>
      <c r="I12" s="54"/>
      <c r="J12" s="49">
        <f>Poeni_D!O10</f>
        <v>7</v>
      </c>
      <c r="K12" s="49">
        <f>Poeni_D!P10</f>
        <v>10</v>
      </c>
      <c r="L12" s="51"/>
      <c r="M12" s="51"/>
      <c r="N12" s="50">
        <f>Poeni_D!R10</f>
        <v>0</v>
      </c>
      <c r="O12" s="51">
        <f>Poeni_D!S10</f>
        <v>25</v>
      </c>
      <c r="P12" s="51"/>
      <c r="Q12" s="51"/>
      <c r="R12" s="51">
        <f>Poeni_D!T10</f>
        <v>45</v>
      </c>
      <c r="S12" s="52" t="str">
        <f>Poeni_D!U10</f>
        <v>E</v>
      </c>
    </row>
    <row r="13" spans="1:19" ht="15.75">
      <c r="A13" s="56" t="str">
        <f>Poeni_D!A11</f>
        <v>4/19</v>
      </c>
      <c r="B13" s="154" t="str">
        <f>Poeni_D!B11</f>
        <v>Bjelica Petar</v>
      </c>
      <c r="C13" s="155"/>
      <c r="D13" s="54"/>
      <c r="E13" s="49">
        <f>SUM(Poeni_D!D11:H11)</f>
        <v>5</v>
      </c>
      <c r="F13" s="54"/>
      <c r="G13" s="54"/>
      <c r="H13" s="54"/>
      <c r="I13" s="54"/>
      <c r="J13" s="49">
        <f>Poeni_D!O11</f>
        <v>11</v>
      </c>
      <c r="K13" s="49">
        <f>Poeni_D!P11</f>
        <v>5</v>
      </c>
      <c r="L13" s="51"/>
      <c r="M13" s="51"/>
      <c r="N13" s="50">
        <f>Poeni_D!R11</f>
        <v>0</v>
      </c>
      <c r="O13" s="51">
        <f>Poeni_D!S11</f>
        <v>25</v>
      </c>
      <c r="P13" s="51"/>
      <c r="Q13" s="51"/>
      <c r="R13" s="51">
        <f>Poeni_D!T11</f>
        <v>46</v>
      </c>
      <c r="S13" s="52" t="str">
        <f>Poeni_D!U11</f>
        <v>E</v>
      </c>
    </row>
    <row r="14" spans="1:19" ht="15.75" customHeight="1">
      <c r="A14" s="56" t="str">
        <f>Poeni_D!A12</f>
        <v>5/19</v>
      </c>
      <c r="B14" s="154" t="str">
        <f>Poeni_D!B12</f>
        <v>Sekulović Radoš</v>
      </c>
      <c r="C14" s="155"/>
      <c r="D14" s="54"/>
      <c r="E14" s="49">
        <f>SUM(Poeni_D!D12:H12)</f>
        <v>5</v>
      </c>
      <c r="F14" s="54"/>
      <c r="G14" s="54"/>
      <c r="H14" s="54"/>
      <c r="I14" s="54"/>
      <c r="J14" s="49">
        <f>Poeni_D!O12</f>
        <v>12</v>
      </c>
      <c r="K14" s="49">
        <f>Poeni_D!P12</f>
        <v>15</v>
      </c>
      <c r="L14" s="51"/>
      <c r="M14" s="51"/>
      <c r="N14" s="50">
        <f>Poeni_D!R12</f>
        <v>0</v>
      </c>
      <c r="O14" s="51">
        <f>Poeni_D!S12</f>
        <v>35</v>
      </c>
      <c r="P14" s="51"/>
      <c r="Q14" s="51"/>
      <c r="R14" s="51">
        <f>Poeni_D!T12</f>
        <v>67</v>
      </c>
      <c r="S14" s="52" t="str">
        <f>Poeni_D!U12</f>
        <v>C</v>
      </c>
    </row>
    <row r="15" spans="1:19" ht="15.75" customHeight="1">
      <c r="A15" s="56" t="str">
        <f>Poeni_D!A13</f>
        <v>6/19</v>
      </c>
      <c r="B15" s="154" t="str">
        <f>Poeni_D!B13</f>
        <v>Čukić Radoš</v>
      </c>
      <c r="C15" s="155"/>
      <c r="D15" s="54"/>
      <c r="E15" s="49">
        <f>SUM(Poeni_D!D13:H13)</f>
        <v>0</v>
      </c>
      <c r="F15" s="54"/>
      <c r="G15" s="54"/>
      <c r="H15" s="54"/>
      <c r="I15" s="54"/>
      <c r="J15" s="49">
        <f>Poeni_D!O13</f>
        <v>23</v>
      </c>
      <c r="K15" s="49">
        <f>Poeni_D!P13</f>
        <v>16</v>
      </c>
      <c r="L15" s="51"/>
      <c r="M15" s="51"/>
      <c r="N15" s="50">
        <f>Poeni_D!R13</f>
        <v>0</v>
      </c>
      <c r="O15" s="51">
        <f>Poeni_D!S13</f>
        <v>25</v>
      </c>
      <c r="P15" s="51"/>
      <c r="Q15" s="51"/>
      <c r="R15" s="51">
        <f>Poeni_D!T13</f>
        <v>64</v>
      </c>
      <c r="S15" s="52" t="str">
        <f>Poeni_D!U13</f>
        <v>D</v>
      </c>
    </row>
    <row r="16" spans="1:19" ht="15.75">
      <c r="A16" s="56" t="str">
        <f>Poeni_D!A14</f>
        <v>7/19</v>
      </c>
      <c r="B16" s="154" t="str">
        <f>Poeni_D!B14</f>
        <v>Perović Nikola</v>
      </c>
      <c r="C16" s="155"/>
      <c r="D16" s="54"/>
      <c r="E16" s="49">
        <f>SUM(Poeni_D!D14:H14)</f>
        <v>5</v>
      </c>
      <c r="F16" s="54"/>
      <c r="G16" s="54"/>
      <c r="H16" s="54"/>
      <c r="I16" s="54"/>
      <c r="J16" s="49">
        <f>Poeni_D!O14</f>
        <v>10</v>
      </c>
      <c r="K16" s="49">
        <f>Poeni_D!P14</f>
        <v>5</v>
      </c>
      <c r="L16" s="51"/>
      <c r="M16" s="51"/>
      <c r="N16" s="50">
        <f>Poeni_D!R14</f>
        <v>0</v>
      </c>
      <c r="O16" s="51">
        <f>Poeni_D!S14</f>
        <v>25</v>
      </c>
      <c r="P16" s="51"/>
      <c r="Q16" s="51"/>
      <c r="R16" s="51">
        <f>Poeni_D!T14</f>
        <v>45</v>
      </c>
      <c r="S16" s="52" t="str">
        <f>Poeni_D!U14</f>
        <v>E</v>
      </c>
    </row>
    <row r="17" spans="1:19" ht="15.75">
      <c r="A17" s="56">
        <f>Poeni_D!A15</f>
        <v>0</v>
      </c>
      <c r="B17" s="154">
        <f>Poeni_D!B15</f>
        <v>0</v>
      </c>
      <c r="C17" s="155"/>
      <c r="D17" s="54"/>
      <c r="E17" s="49">
        <f>SUM(Poeni_D!D15:H15)</f>
        <v>0</v>
      </c>
      <c r="F17" s="54"/>
      <c r="G17" s="54"/>
      <c r="H17" s="54"/>
      <c r="I17" s="54"/>
      <c r="J17" s="49">
        <f>Poeni_D!O15</f>
        <v>0</v>
      </c>
      <c r="K17" s="49">
        <f>Poeni_D!P15</f>
        <v>0</v>
      </c>
      <c r="L17" s="51"/>
      <c r="M17" s="51"/>
      <c r="N17" s="50">
        <f>Poeni_D!R15</f>
        <v>0</v>
      </c>
      <c r="O17" s="51">
        <f>Poeni_D!S15</f>
        <v>0</v>
      </c>
      <c r="P17" s="51"/>
      <c r="Q17" s="51"/>
      <c r="R17" s="51">
        <f>Poeni_D!T15</f>
        <v>0</v>
      </c>
      <c r="S17" s="52">
        <f>Poeni_D!U15</f>
        <v>0</v>
      </c>
    </row>
    <row r="18" spans="1:19" ht="15.75">
      <c r="A18" s="56"/>
      <c r="B18" s="154"/>
      <c r="C18" s="155"/>
      <c r="D18" s="54"/>
      <c r="E18" s="49"/>
      <c r="F18" s="54"/>
      <c r="G18" s="54"/>
      <c r="H18" s="54"/>
      <c r="I18" s="54"/>
      <c r="J18" s="49"/>
      <c r="K18" s="49"/>
      <c r="L18" s="51"/>
      <c r="M18" s="51"/>
      <c r="N18" s="50"/>
      <c r="O18" s="51"/>
      <c r="P18" s="51"/>
      <c r="Q18" s="51"/>
      <c r="R18" s="51"/>
      <c r="S18" s="52"/>
    </row>
    <row r="19" spans="1:19" ht="15.75">
      <c r="A19" s="56"/>
      <c r="B19" s="154"/>
      <c r="C19" s="155"/>
      <c r="D19" s="54"/>
      <c r="E19" s="49"/>
      <c r="F19" s="54"/>
      <c r="G19" s="54"/>
      <c r="H19" s="54"/>
      <c r="I19" s="54"/>
      <c r="J19" s="49"/>
      <c r="K19" s="49"/>
      <c r="L19" s="51"/>
      <c r="M19" s="51"/>
      <c r="N19" s="50"/>
      <c r="O19" s="51"/>
      <c r="P19" s="51"/>
      <c r="Q19" s="51"/>
      <c r="R19" s="51"/>
      <c r="S19" s="52"/>
    </row>
    <row r="20" spans="1:19" ht="15" customHeight="1">
      <c r="A20" s="56"/>
      <c r="B20" s="154"/>
      <c r="C20" s="155"/>
      <c r="D20" s="54"/>
      <c r="E20" s="49"/>
      <c r="F20" s="54"/>
      <c r="G20" s="54"/>
      <c r="H20" s="54"/>
      <c r="I20" s="54"/>
      <c r="J20" s="49"/>
      <c r="K20" s="49"/>
      <c r="L20" s="51"/>
      <c r="M20" s="51"/>
      <c r="N20" s="50"/>
      <c r="O20" s="51"/>
      <c r="P20" s="51"/>
      <c r="Q20" s="51"/>
      <c r="R20" s="51"/>
      <c r="S20" s="52"/>
    </row>
    <row r="21" spans="1:19" ht="15.75">
      <c r="A21" s="56"/>
      <c r="B21" s="154"/>
      <c r="C21" s="155"/>
      <c r="D21" s="54"/>
      <c r="E21" s="49"/>
      <c r="F21" s="54"/>
      <c r="G21" s="54"/>
      <c r="H21" s="54"/>
      <c r="I21" s="54"/>
      <c r="J21" s="49"/>
      <c r="K21" s="49"/>
      <c r="L21" s="51"/>
      <c r="M21" s="51"/>
      <c r="N21" s="50"/>
      <c r="O21" s="51"/>
      <c r="P21" s="51"/>
      <c r="Q21" s="51"/>
      <c r="R21" s="51"/>
      <c r="S21" s="52"/>
    </row>
    <row r="22" spans="1:19" ht="15.75">
      <c r="A22" s="56"/>
      <c r="B22" s="154"/>
      <c r="C22" s="155"/>
      <c r="D22" s="54"/>
      <c r="E22" s="49"/>
      <c r="F22" s="54"/>
      <c r="G22" s="54"/>
      <c r="H22" s="54"/>
      <c r="I22" s="54"/>
      <c r="J22" s="49"/>
      <c r="K22" s="49"/>
      <c r="L22" s="51"/>
      <c r="M22" s="51"/>
      <c r="N22" s="50"/>
      <c r="O22" s="51"/>
      <c r="P22" s="51"/>
      <c r="Q22" s="51"/>
      <c r="R22" s="51"/>
      <c r="S22" s="52"/>
    </row>
    <row r="23" spans="1:19" ht="15.75">
      <c r="A23" s="56"/>
      <c r="B23" s="154"/>
      <c r="C23" s="155"/>
      <c r="D23" s="54"/>
      <c r="E23" s="49"/>
      <c r="F23" s="54"/>
      <c r="G23" s="54"/>
      <c r="H23" s="54"/>
      <c r="I23" s="54"/>
      <c r="J23" s="49"/>
      <c r="K23" s="49"/>
      <c r="L23" s="51"/>
      <c r="M23" s="51"/>
      <c r="N23" s="50"/>
      <c r="O23" s="51"/>
      <c r="P23" s="51"/>
      <c r="Q23" s="51"/>
      <c r="R23" s="51"/>
      <c r="S23" s="52"/>
    </row>
    <row r="24" spans="1:19" ht="15.75">
      <c r="A24" s="56"/>
      <c r="B24" s="154"/>
      <c r="C24" s="155"/>
      <c r="D24" s="54"/>
      <c r="E24" s="49"/>
      <c r="F24" s="54"/>
      <c r="G24" s="54"/>
      <c r="H24" s="54"/>
      <c r="I24" s="54"/>
      <c r="J24" s="49"/>
      <c r="K24" s="49"/>
      <c r="L24" s="51"/>
      <c r="M24" s="51"/>
      <c r="N24" s="50"/>
      <c r="O24" s="51"/>
      <c r="P24" s="51"/>
      <c r="Q24" s="51"/>
      <c r="R24" s="51"/>
      <c r="S24" s="52"/>
    </row>
    <row r="25" spans="1:19" ht="15.75">
      <c r="A25" s="56"/>
      <c r="B25" s="154"/>
      <c r="C25" s="155"/>
      <c r="D25" s="54"/>
      <c r="E25" s="49"/>
      <c r="F25" s="54"/>
      <c r="G25" s="54"/>
      <c r="H25" s="54"/>
      <c r="I25" s="54"/>
      <c r="J25" s="49"/>
      <c r="K25" s="49"/>
      <c r="L25" s="51"/>
      <c r="M25" s="51"/>
      <c r="N25" s="50"/>
      <c r="O25" s="51"/>
      <c r="P25" s="51"/>
      <c r="Q25" s="51"/>
      <c r="R25" s="51"/>
      <c r="S25" s="52"/>
    </row>
    <row r="26" spans="1:19" ht="15.75">
      <c r="A26" s="56"/>
      <c r="B26" s="154"/>
      <c r="C26" s="155"/>
      <c r="D26" s="54"/>
      <c r="E26" s="49"/>
      <c r="F26" s="54"/>
      <c r="G26" s="54"/>
      <c r="H26" s="54"/>
      <c r="I26" s="54"/>
      <c r="J26" s="49"/>
      <c r="K26" s="49"/>
      <c r="L26" s="51"/>
      <c r="M26" s="51"/>
      <c r="N26" s="50"/>
      <c r="O26" s="51"/>
      <c r="P26" s="51"/>
      <c r="Q26" s="51"/>
      <c r="R26" s="51"/>
      <c r="S26" s="52"/>
    </row>
    <row r="27" spans="1:19" ht="15.75">
      <c r="A27" s="53"/>
      <c r="B27" s="154"/>
      <c r="C27" s="155"/>
      <c r="D27" s="54"/>
      <c r="E27" s="54"/>
      <c r="F27" s="54"/>
      <c r="G27" s="54"/>
      <c r="H27" s="54"/>
      <c r="I27" s="54"/>
      <c r="J27" s="54"/>
      <c r="K27" s="54"/>
      <c r="L27" s="51"/>
      <c r="M27" s="51"/>
      <c r="N27" s="51"/>
      <c r="O27" s="51"/>
      <c r="P27" s="51"/>
      <c r="Q27" s="51"/>
      <c r="R27" s="51"/>
      <c r="S27" s="55"/>
    </row>
    <row r="28" spans="1:19" ht="15.75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3" t="s">
        <v>67</v>
      </c>
      <c r="M28" s="153"/>
      <c r="N28" s="153"/>
      <c r="O28" s="153"/>
      <c r="P28" s="153"/>
      <c r="Q28" s="153"/>
      <c r="R28" s="153"/>
      <c r="S28" s="153"/>
    </row>
  </sheetData>
  <sheetProtection/>
  <mergeCells count="50">
    <mergeCell ref="A1:Q1"/>
    <mergeCell ref="R1:S1"/>
    <mergeCell ref="A2:B2"/>
    <mergeCell ref="C2:L2"/>
    <mergeCell ref="A5:A9"/>
    <mergeCell ref="E6:E8"/>
    <mergeCell ref="B5:C7"/>
    <mergeCell ref="F8:I8"/>
    <mergeCell ref="O3:S3"/>
    <mergeCell ref="A4:S4"/>
    <mergeCell ref="D5:Q5"/>
    <mergeCell ref="A3:F3"/>
    <mergeCell ref="G3:H3"/>
    <mergeCell ref="I3:N3"/>
    <mergeCell ref="J6:M6"/>
    <mergeCell ref="J7:M7"/>
    <mergeCell ref="S5:S9"/>
    <mergeCell ref="D6:D8"/>
    <mergeCell ref="F6:I6"/>
    <mergeCell ref="F7:I7"/>
    <mergeCell ref="N7:Q7"/>
    <mergeCell ref="N8:O8"/>
    <mergeCell ref="P8:Q8"/>
    <mergeCell ref="R5:R9"/>
    <mergeCell ref="J8:M8"/>
    <mergeCell ref="N6:Q6"/>
    <mergeCell ref="B10:C10"/>
    <mergeCell ref="D9:E9"/>
    <mergeCell ref="B12:C12"/>
    <mergeCell ref="B11:C11"/>
    <mergeCell ref="B21:C21"/>
    <mergeCell ref="B22:C22"/>
    <mergeCell ref="B8:C9"/>
    <mergeCell ref="B23:C23"/>
    <mergeCell ref="B14:C14"/>
    <mergeCell ref="B13:C13"/>
    <mergeCell ref="B16:C16"/>
    <mergeCell ref="B15:C15"/>
    <mergeCell ref="B18:C18"/>
    <mergeCell ref="B17:C17"/>
    <mergeCell ref="A28:K28"/>
    <mergeCell ref="L28:S28"/>
    <mergeCell ref="B27:C27"/>
    <mergeCell ref="B26:C26"/>
    <mergeCell ref="M2:N2"/>
    <mergeCell ref="O2:S2"/>
    <mergeCell ref="B20:C20"/>
    <mergeCell ref="B19:C19"/>
    <mergeCell ref="B25:C25"/>
    <mergeCell ref="B24:C24"/>
  </mergeCells>
  <printOptions/>
  <pageMargins left="0.35433070866141736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milenko</dc:creator>
  <cp:keywords/>
  <dc:description/>
  <cp:lastModifiedBy>milenko</cp:lastModifiedBy>
  <cp:lastPrinted>2014-10-19T14:51:23Z</cp:lastPrinted>
  <dcterms:created xsi:type="dcterms:W3CDTF">2005-10-19T21:32:06Z</dcterms:created>
  <dcterms:modified xsi:type="dcterms:W3CDTF">2020-01-11T21:33:39Z</dcterms:modified>
  <cp:category/>
  <cp:version/>
  <cp:contentType/>
  <cp:contentStatus/>
</cp:coreProperties>
</file>