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 activeTab="3"/>
  </bookViews>
  <sheets>
    <sheet name="Ocjene" sheetId="4" r:id="rId1"/>
    <sheet name="EvidencijaA" sheetId="5" r:id="rId2"/>
    <sheet name="EvidencijaB" sheetId="14" r:id="rId3"/>
    <sheet name="EvidencijaC" sheetId="15" r:id="rId4"/>
    <sheet name="zakljucneA" sheetId="9" r:id="rId5"/>
    <sheet name="zakljucneB" sheetId="16" r:id="rId6"/>
    <sheet name="zakljucneC" sheetId="17" r:id="rId7"/>
    <sheet name="spisakA" sheetId="18" state="hidden" r:id="rId8"/>
    <sheet name="spisakB" sheetId="19" state="hidden" r:id="rId9"/>
    <sheet name="spisakC" sheetId="20" state="hidden" r:id="rId10"/>
    <sheet name="StatA" sheetId="8" state="hidden" r:id="rId11"/>
    <sheet name="StatB" sheetId="12" state="hidden" r:id="rId12"/>
    <sheet name="StatC" sheetId="13" state="hidden" r:id="rId13"/>
  </sheets>
  <definedNames>
    <definedName name="_xlnm._FilterDatabase" localSheetId="3" hidden="1">EvidencijaC!$B$8:$B$25</definedName>
  </definedNames>
  <calcPr calcId="152511"/>
</workbook>
</file>

<file path=xl/calcChain.xml><?xml version="1.0" encoding="utf-8"?>
<calcChain xmlns="http://schemas.openxmlformats.org/spreadsheetml/2006/main">
  <c r="G24" i="17" l="1"/>
  <c r="G25" i="17"/>
  <c r="G26" i="17"/>
  <c r="G32" i="17"/>
  <c r="G43" i="17"/>
  <c r="G44" i="17"/>
  <c r="G45" i="17"/>
  <c r="G46" i="17"/>
  <c r="F24" i="17"/>
  <c r="F25" i="17"/>
  <c r="F26" i="17"/>
  <c r="F32" i="17"/>
  <c r="F43" i="17"/>
  <c r="F44" i="17"/>
  <c r="F45" i="17"/>
  <c r="F46" i="17"/>
  <c r="E9" i="17"/>
  <c r="E10" i="17"/>
  <c r="E11" i="17"/>
  <c r="E12" i="17"/>
  <c r="E13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8" i="17"/>
  <c r="D24" i="17"/>
  <c r="D25" i="17"/>
  <c r="D26" i="17"/>
  <c r="D32" i="17"/>
  <c r="D37" i="17"/>
  <c r="D39" i="17"/>
  <c r="D43" i="17"/>
  <c r="D44" i="17"/>
  <c r="D45" i="17"/>
  <c r="D46" i="17"/>
  <c r="G9" i="16"/>
  <c r="G11" i="16"/>
  <c r="G16" i="16"/>
  <c r="G19" i="16"/>
  <c r="G20" i="16"/>
  <c r="G21" i="16"/>
  <c r="G25" i="16"/>
  <c r="G26" i="16"/>
  <c r="F9" i="16"/>
  <c r="F11" i="16"/>
  <c r="F16" i="16"/>
  <c r="F19" i="16"/>
  <c r="F20" i="16"/>
  <c r="F21" i="16"/>
  <c r="F25" i="16"/>
  <c r="F26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8" i="16"/>
  <c r="D9" i="16"/>
  <c r="D11" i="16"/>
  <c r="D13" i="16"/>
  <c r="D16" i="16"/>
  <c r="D19" i="16"/>
  <c r="D20" i="16"/>
  <c r="D21" i="16"/>
  <c r="D25" i="16"/>
  <c r="D26" i="16"/>
  <c r="G9" i="9"/>
  <c r="G11" i="9"/>
  <c r="G12" i="9"/>
  <c r="G14" i="9"/>
  <c r="G8" i="9"/>
  <c r="F9" i="9"/>
  <c r="F11" i="9"/>
  <c r="F12" i="9"/>
  <c r="F14" i="9"/>
  <c r="F8" i="9"/>
  <c r="T9" i="15"/>
  <c r="T10" i="15"/>
  <c r="T11" i="15"/>
  <c r="T12" i="15"/>
  <c r="T13" i="15"/>
  <c r="T14" i="15"/>
  <c r="E14" i="17" s="1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8" i="15"/>
  <c r="T8" i="14"/>
  <c r="T9" i="14"/>
  <c r="T10" i="14"/>
  <c r="P10" i="14" s="1"/>
  <c r="F10" i="16" s="1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P26" i="14" s="1"/>
  <c r="T27" i="14"/>
  <c r="T8" i="5"/>
  <c r="E8" i="9" s="1"/>
  <c r="T9" i="5"/>
  <c r="E9" i="9" s="1"/>
  <c r="T10" i="5"/>
  <c r="T11" i="5"/>
  <c r="E11" i="9" s="1"/>
  <c r="T12" i="5"/>
  <c r="T13" i="5"/>
  <c r="T14" i="5"/>
  <c r="E14" i="9" s="1"/>
  <c r="E10" i="9"/>
  <c r="E12" i="9"/>
  <c r="D9" i="9"/>
  <c r="D11" i="9"/>
  <c r="D12" i="9"/>
  <c r="D14" i="9"/>
  <c r="D8" i="9"/>
  <c r="U10" i="15"/>
  <c r="D10" i="17" s="1"/>
  <c r="U16" i="15"/>
  <c r="D16" i="17" s="1"/>
  <c r="U20" i="15"/>
  <c r="D20" i="17" s="1"/>
  <c r="U21" i="15"/>
  <c r="D21" i="17" s="1"/>
  <c r="U22" i="15"/>
  <c r="D22" i="17" s="1"/>
  <c r="U24" i="15"/>
  <c r="U25" i="15"/>
  <c r="U26" i="15"/>
  <c r="U32" i="15"/>
  <c r="U37" i="15"/>
  <c r="U39" i="15"/>
  <c r="U40" i="15"/>
  <c r="D40" i="17" s="1"/>
  <c r="U43" i="15"/>
  <c r="U44" i="15"/>
  <c r="U45" i="15"/>
  <c r="U46" i="15"/>
  <c r="U9" i="14"/>
  <c r="U10" i="14"/>
  <c r="D10" i="16" s="1"/>
  <c r="U11" i="14"/>
  <c r="U13" i="14"/>
  <c r="U16" i="14"/>
  <c r="U19" i="14"/>
  <c r="U20" i="14"/>
  <c r="U21" i="14"/>
  <c r="U22" i="14"/>
  <c r="D22" i="16" s="1"/>
  <c r="U23" i="14"/>
  <c r="D23" i="16" s="1"/>
  <c r="U25" i="14"/>
  <c r="U26" i="14"/>
  <c r="U8" i="5"/>
  <c r="U9" i="5"/>
  <c r="U11" i="5"/>
  <c r="U12" i="5"/>
  <c r="U14" i="5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8" i="17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8" i="16"/>
  <c r="P9" i="14"/>
  <c r="P11" i="14"/>
  <c r="P13" i="14"/>
  <c r="F13" i="16" s="1"/>
  <c r="P16" i="14"/>
  <c r="Q16" i="14" s="1"/>
  <c r="P19" i="14"/>
  <c r="P20" i="14"/>
  <c r="P21" i="14"/>
  <c r="P22" i="14"/>
  <c r="Q22" i="14" s="1"/>
  <c r="G22" i="16" s="1"/>
  <c r="P23" i="14"/>
  <c r="Q23" i="14" s="1"/>
  <c r="G23" i="16" s="1"/>
  <c r="P25" i="14"/>
  <c r="P9" i="5"/>
  <c r="Q9" i="5" s="1"/>
  <c r="P11" i="5"/>
  <c r="P12" i="5"/>
  <c r="P14" i="5"/>
  <c r="Q14" i="5" s="1"/>
  <c r="P10" i="15"/>
  <c r="F10" i="17" s="1"/>
  <c r="P13" i="15"/>
  <c r="F13" i="17" s="1"/>
  <c r="P17" i="15"/>
  <c r="F17" i="17" s="1"/>
  <c r="P19" i="15"/>
  <c r="Q19" i="15" s="1"/>
  <c r="G19" i="17" s="1"/>
  <c r="P20" i="15"/>
  <c r="F20" i="17" s="1"/>
  <c r="P21" i="15"/>
  <c r="F21" i="17" s="1"/>
  <c r="P24" i="15"/>
  <c r="P25" i="15"/>
  <c r="P26" i="15"/>
  <c r="P32" i="15"/>
  <c r="Q32" i="15" s="1"/>
  <c r="P33" i="15"/>
  <c r="F33" i="17" s="1"/>
  <c r="P37" i="15"/>
  <c r="F37" i="17" s="1"/>
  <c r="P38" i="15"/>
  <c r="Q38" i="15" s="1"/>
  <c r="G38" i="17" s="1"/>
  <c r="P39" i="15"/>
  <c r="Q39" i="15" s="1"/>
  <c r="G39" i="17" s="1"/>
  <c r="P41" i="15"/>
  <c r="F41" i="17" s="1"/>
  <c r="P43" i="15"/>
  <c r="P44" i="15"/>
  <c r="P45" i="15"/>
  <c r="P46" i="15"/>
  <c r="Q46" i="15" s="1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2" i="20"/>
  <c r="F2" i="19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2" i="20"/>
  <c r="E2" i="19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" i="18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" i="18"/>
  <c r="F3" i="18"/>
  <c r="F4" i="18"/>
  <c r="F5" i="18"/>
  <c r="F6" i="18"/>
  <c r="F7" i="18"/>
  <c r="F8" i="18"/>
  <c r="E3" i="18"/>
  <c r="E4" i="18"/>
  <c r="E5" i="18"/>
  <c r="E6" i="18"/>
  <c r="E7" i="18"/>
  <c r="E8" i="18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9" i="16"/>
  <c r="C9" i="9"/>
  <c r="C10" i="9"/>
  <c r="C11" i="9"/>
  <c r="C12" i="9"/>
  <c r="C13" i="9"/>
  <c r="C14" i="9"/>
  <c r="C8" i="9"/>
  <c r="B9" i="9"/>
  <c r="B10" i="9"/>
  <c r="B11" i="9"/>
  <c r="B12" i="9"/>
  <c r="B13" i="9"/>
  <c r="B14" i="9"/>
  <c r="A10" i="9"/>
  <c r="A11" i="9" s="1"/>
  <c r="A12" i="9" s="1"/>
  <c r="A13" i="9" s="1"/>
  <c r="A14" i="9" s="1"/>
  <c r="A9" i="9"/>
  <c r="S51" i="15"/>
  <c r="S50" i="15"/>
  <c r="S49" i="15"/>
  <c r="S48" i="15"/>
  <c r="S47" i="15"/>
  <c r="S46" i="15"/>
  <c r="S45" i="15"/>
  <c r="Q45" i="15" s="1"/>
  <c r="S44" i="15"/>
  <c r="Q44" i="15" s="1"/>
  <c r="S43" i="15"/>
  <c r="Q43" i="15"/>
  <c r="S42" i="15"/>
  <c r="U42" i="15" s="1"/>
  <c r="D42" i="17" s="1"/>
  <c r="S41" i="15"/>
  <c r="U41" i="15" s="1"/>
  <c r="D41" i="17" s="1"/>
  <c r="S40" i="15"/>
  <c r="P40" i="15" s="1"/>
  <c r="S39" i="15"/>
  <c r="S38" i="15"/>
  <c r="U38" i="15" s="1"/>
  <c r="D38" i="17" s="1"/>
  <c r="S37" i="15"/>
  <c r="S36" i="15"/>
  <c r="S35" i="15"/>
  <c r="P35" i="15" s="1"/>
  <c r="S34" i="15"/>
  <c r="P34" i="15" s="1"/>
  <c r="F34" i="17" s="1"/>
  <c r="S33" i="15"/>
  <c r="U33" i="15" s="1"/>
  <c r="D33" i="17" s="1"/>
  <c r="S32" i="15"/>
  <c r="S31" i="15"/>
  <c r="U31" i="15" s="1"/>
  <c r="D31" i="17" s="1"/>
  <c r="S30" i="15"/>
  <c r="P30" i="15" s="1"/>
  <c r="S29" i="15"/>
  <c r="U29" i="15" s="1"/>
  <c r="D29" i="17" s="1"/>
  <c r="S28" i="15"/>
  <c r="U28" i="15" s="1"/>
  <c r="D28" i="17" s="1"/>
  <c r="S27" i="15"/>
  <c r="U27" i="15" s="1"/>
  <c r="D27" i="17" s="1"/>
  <c r="S26" i="15"/>
  <c r="S25" i="15"/>
  <c r="Q25" i="15" s="1"/>
  <c r="S24" i="15"/>
  <c r="Q24" i="15"/>
  <c r="S23" i="15"/>
  <c r="U23" i="15" s="1"/>
  <c r="D23" i="17" s="1"/>
  <c r="S22" i="15"/>
  <c r="P22" i="15" s="1"/>
  <c r="S21" i="15"/>
  <c r="S20" i="15"/>
  <c r="S19" i="15"/>
  <c r="U19" i="15" s="1"/>
  <c r="D19" i="17" s="1"/>
  <c r="S18" i="15"/>
  <c r="U18" i="15" s="1"/>
  <c r="D18" i="17" s="1"/>
  <c r="S17" i="15"/>
  <c r="U17" i="15" s="1"/>
  <c r="D17" i="17" s="1"/>
  <c r="S16" i="15"/>
  <c r="P16" i="15" s="1"/>
  <c r="S15" i="15"/>
  <c r="P15" i="15" s="1"/>
  <c r="S14" i="15"/>
  <c r="P14" i="15" s="1"/>
  <c r="Q14" i="15" s="1"/>
  <c r="G14" i="17" s="1"/>
  <c r="S13" i="15"/>
  <c r="S12" i="15"/>
  <c r="S11" i="15"/>
  <c r="P11" i="15" s="1"/>
  <c r="S10" i="15"/>
  <c r="S9" i="15"/>
  <c r="P9" i="15" s="1"/>
  <c r="F9" i="17" s="1"/>
  <c r="S8" i="15"/>
  <c r="U8" i="15" s="1"/>
  <c r="D8" i="17" s="1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P27" i="14" s="1"/>
  <c r="S26" i="14"/>
  <c r="S25" i="14"/>
  <c r="S24" i="14"/>
  <c r="P24" i="14" s="1"/>
  <c r="S23" i="14"/>
  <c r="S22" i="14"/>
  <c r="S21" i="14"/>
  <c r="Q21" i="14" s="1"/>
  <c r="S20" i="14"/>
  <c r="S19" i="14"/>
  <c r="Q19" i="14"/>
  <c r="S18" i="14"/>
  <c r="U18" i="14" s="1"/>
  <c r="D18" i="16" s="1"/>
  <c r="S17" i="14"/>
  <c r="P17" i="14" s="1"/>
  <c r="F17" i="16" s="1"/>
  <c r="S16" i="14"/>
  <c r="S15" i="14"/>
  <c r="U15" i="14" s="1"/>
  <c r="D15" i="16" s="1"/>
  <c r="S14" i="14"/>
  <c r="P14" i="14" s="1"/>
  <c r="S13" i="14"/>
  <c r="S12" i="14"/>
  <c r="S11" i="14"/>
  <c r="Q11" i="14"/>
  <c r="S10" i="14"/>
  <c r="S9" i="14"/>
  <c r="S8" i="14"/>
  <c r="U8" i="14" s="1"/>
  <c r="D8" i="16" s="1"/>
  <c r="Q11" i="5"/>
  <c r="Q12" i="5"/>
  <c r="S9" i="5"/>
  <c r="S10" i="5"/>
  <c r="P10" i="5" s="1"/>
  <c r="S11" i="5"/>
  <c r="S12" i="5"/>
  <c r="S13" i="5"/>
  <c r="U13" i="5" s="1"/>
  <c r="D13" i="9" s="1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8" i="5"/>
  <c r="F22" i="16" l="1"/>
  <c r="Q37" i="15"/>
  <c r="G37" i="17" s="1"/>
  <c r="F39" i="17"/>
  <c r="Q20" i="15"/>
  <c r="G20" i="17" s="1"/>
  <c r="P15" i="14"/>
  <c r="F23" i="16"/>
  <c r="P13" i="5"/>
  <c r="Q17" i="14"/>
  <c r="G17" i="16" s="1"/>
  <c r="U17" i="14"/>
  <c r="D17" i="16" s="1"/>
  <c r="P18" i="14"/>
  <c r="F18" i="16" s="1"/>
  <c r="Q14" i="14"/>
  <c r="G14" i="16" s="1"/>
  <c r="F14" i="16"/>
  <c r="U14" i="14"/>
  <c r="D14" i="16" s="1"/>
  <c r="F10" i="9"/>
  <c r="Q10" i="5"/>
  <c r="G10" i="9" s="1"/>
  <c r="U10" i="5"/>
  <c r="D10" i="9" s="1"/>
  <c r="P8" i="14"/>
  <c r="U12" i="14"/>
  <c r="D12" i="16" s="1"/>
  <c r="P12" i="14"/>
  <c r="F12" i="16" s="1"/>
  <c r="Q27" i="14"/>
  <c r="G27" i="16" s="1"/>
  <c r="F27" i="16"/>
  <c r="U27" i="14"/>
  <c r="D27" i="16" s="1"/>
  <c r="Q24" i="14"/>
  <c r="G24" i="16" s="1"/>
  <c r="F24" i="16"/>
  <c r="U24" i="14"/>
  <c r="D24" i="16" s="1"/>
  <c r="Q11" i="15"/>
  <c r="G11" i="17" s="1"/>
  <c r="F11" i="17"/>
  <c r="U11" i="15"/>
  <c r="D11" i="17" s="1"/>
  <c r="P12" i="15"/>
  <c r="F12" i="17" s="1"/>
  <c r="U12" i="15"/>
  <c r="D12" i="17" s="1"/>
  <c r="Q13" i="15"/>
  <c r="G13" i="17" s="1"/>
  <c r="U13" i="15"/>
  <c r="D13" i="17" s="1"/>
  <c r="P28" i="15"/>
  <c r="F28" i="17" s="1"/>
  <c r="P27" i="15"/>
  <c r="P29" i="15"/>
  <c r="F29" i="17" s="1"/>
  <c r="Q30" i="15"/>
  <c r="G30" i="17" s="1"/>
  <c r="F30" i="17"/>
  <c r="U30" i="15"/>
  <c r="D30" i="17" s="1"/>
  <c r="F15" i="17"/>
  <c r="Q15" i="15"/>
  <c r="G15" i="17" s="1"/>
  <c r="U15" i="15"/>
  <c r="D15" i="17" s="1"/>
  <c r="Q16" i="15"/>
  <c r="G16" i="17" s="1"/>
  <c r="F16" i="17"/>
  <c r="P31" i="15"/>
  <c r="Q40" i="15"/>
  <c r="G40" i="17" s="1"/>
  <c r="F40" i="17"/>
  <c r="P18" i="15"/>
  <c r="F18" i="17" s="1"/>
  <c r="F19" i="17"/>
  <c r="U34" i="15"/>
  <c r="D34" i="17" s="1"/>
  <c r="Q21" i="15"/>
  <c r="G21" i="17" s="1"/>
  <c r="Q22" i="15"/>
  <c r="G22" i="17" s="1"/>
  <c r="F22" i="17"/>
  <c r="Q35" i="15"/>
  <c r="G35" i="17" s="1"/>
  <c r="F35" i="17"/>
  <c r="U35" i="15"/>
  <c r="D35" i="17" s="1"/>
  <c r="P42" i="15"/>
  <c r="F42" i="17" s="1"/>
  <c r="P36" i="15"/>
  <c r="F36" i="17" s="1"/>
  <c r="U36" i="15"/>
  <c r="D36" i="17" s="1"/>
  <c r="P23" i="15"/>
  <c r="F38" i="17"/>
  <c r="P8" i="15"/>
  <c r="U9" i="15"/>
  <c r="D9" i="17" s="1"/>
  <c r="U14" i="15"/>
  <c r="D14" i="17" s="1"/>
  <c r="F14" i="17"/>
  <c r="Q9" i="15"/>
  <c r="G9" i="17" s="1"/>
  <c r="Q33" i="15"/>
  <c r="G33" i="17" s="1"/>
  <c r="Q17" i="15"/>
  <c r="G17" i="17" s="1"/>
  <c r="Q41" i="15"/>
  <c r="G41" i="17" s="1"/>
  <c r="Q25" i="14"/>
  <c r="Q26" i="14"/>
  <c r="Q20" i="14"/>
  <c r="Q9" i="14"/>
  <c r="Q10" i="14"/>
  <c r="G10" i="16" s="1"/>
  <c r="P8" i="5"/>
  <c r="Q8" i="5" s="1"/>
  <c r="E13" i="9"/>
  <c r="Q13" i="14"/>
  <c r="G13" i="16" s="1"/>
  <c r="Q34" i="15"/>
  <c r="G34" i="17" s="1"/>
  <c r="Q10" i="15"/>
  <c r="G10" i="17" s="1"/>
  <c r="Q26" i="15"/>
  <c r="B8" i="9"/>
  <c r="S15" i="13"/>
  <c r="R15" i="13"/>
  <c r="C15" i="13"/>
  <c r="Q12" i="14" l="1"/>
  <c r="G12" i="16" s="1"/>
  <c r="Q28" i="15"/>
  <c r="G28" i="17" s="1"/>
  <c r="Q15" i="14"/>
  <c r="G15" i="16" s="1"/>
  <c r="F15" i="16"/>
  <c r="Q13" i="5"/>
  <c r="G13" i="9" s="1"/>
  <c r="F13" i="9"/>
  <c r="Q18" i="14"/>
  <c r="G18" i="16" s="1"/>
  <c r="Q8" i="14"/>
  <c r="G8" i="16" s="1"/>
  <c r="F8" i="16"/>
  <c r="Q12" i="15"/>
  <c r="G12" i="17" s="1"/>
  <c r="Q27" i="15"/>
  <c r="G27" i="17" s="1"/>
  <c r="F27" i="17"/>
  <c r="Q29" i="15"/>
  <c r="G29" i="17" s="1"/>
  <c r="F31" i="17"/>
  <c r="Q31" i="15"/>
  <c r="G31" i="17" s="1"/>
  <c r="Q18" i="15"/>
  <c r="G18" i="17" s="1"/>
  <c r="Q42" i="15"/>
  <c r="G42" i="17" s="1"/>
  <c r="Q36" i="15"/>
  <c r="G36" i="17" s="1"/>
  <c r="Q23" i="15"/>
  <c r="G23" i="17" s="1"/>
  <c r="F23" i="17"/>
  <c r="Q8" i="15"/>
  <c r="G8" i="17" s="1"/>
  <c r="F8" i="17"/>
  <c r="P15" i="13"/>
  <c r="Q15" i="13" s="1"/>
  <c r="M15" i="13"/>
  <c r="K15" i="13"/>
  <c r="I15" i="13"/>
  <c r="G15" i="13"/>
  <c r="E15" i="13"/>
  <c r="S15" i="12"/>
  <c r="P15" i="12"/>
  <c r="Q15" i="12"/>
  <c r="M15" i="12"/>
  <c r="C15" i="8"/>
  <c r="O15" i="13" l="1"/>
  <c r="E15" i="12"/>
  <c r="G15" i="12"/>
  <c r="I15" i="12"/>
  <c r="K15" i="12"/>
  <c r="K15" i="8"/>
  <c r="E15" i="8"/>
  <c r="I15" i="8"/>
  <c r="G15" i="8"/>
  <c r="M15" i="8"/>
  <c r="P15" i="8"/>
  <c r="Q15" i="8" s="1"/>
  <c r="O15" i="12" l="1"/>
  <c r="O15" i="8"/>
  <c r="S15" i="8" s="1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Upisane su donje granice za ocjene
</t>
        </r>
      </text>
    </comment>
  </commentList>
</comments>
</file>

<file path=xl/sharedStrings.xml><?xml version="1.0" encoding="utf-8"?>
<sst xmlns="http://schemas.openxmlformats.org/spreadsheetml/2006/main" count="876" uniqueCount="388">
  <si>
    <t>Indeks</t>
  </si>
  <si>
    <t>God. Upisa</t>
  </si>
  <si>
    <t>Ime</t>
  </si>
  <si>
    <t>Prezime</t>
  </si>
  <si>
    <t>20</t>
  </si>
  <si>
    <t>2020</t>
  </si>
  <si>
    <t>Danica</t>
  </si>
  <si>
    <t>Duković</t>
  </si>
  <si>
    <t>21</t>
  </si>
  <si>
    <t>Milica</t>
  </si>
  <si>
    <t>Uskoković</t>
  </si>
  <si>
    <t>22</t>
  </si>
  <si>
    <t>Maša</t>
  </si>
  <si>
    <t>Laban</t>
  </si>
  <si>
    <t>2019</t>
  </si>
  <si>
    <t>3</t>
  </si>
  <si>
    <t>2018</t>
  </si>
  <si>
    <t>8</t>
  </si>
  <si>
    <t>2017</t>
  </si>
  <si>
    <t>Ivana</t>
  </si>
  <si>
    <t>Fatić</t>
  </si>
  <si>
    <t>41</t>
  </si>
  <si>
    <t>Igor</t>
  </si>
  <si>
    <t>Mihajlović</t>
  </si>
  <si>
    <t>5</t>
  </si>
  <si>
    <t>Jovana</t>
  </si>
  <si>
    <t>Bujišić</t>
  </si>
  <si>
    <t>7</t>
  </si>
  <si>
    <t>Ljiljana</t>
  </si>
  <si>
    <t>Jelić</t>
  </si>
  <si>
    <t>Jovan</t>
  </si>
  <si>
    <t>Ana</t>
  </si>
  <si>
    <t>18</t>
  </si>
  <si>
    <t>Marija</t>
  </si>
  <si>
    <t>28</t>
  </si>
  <si>
    <t>Radoman</t>
  </si>
  <si>
    <t>Mijanović</t>
  </si>
  <si>
    <t>Dijana</t>
  </si>
  <si>
    <t>Popović</t>
  </si>
  <si>
    <t>32</t>
  </si>
  <si>
    <t>Janjušević</t>
  </si>
  <si>
    <t>2</t>
  </si>
  <si>
    <t>2016</t>
  </si>
  <si>
    <t>Tijana</t>
  </si>
  <si>
    <t>Bogavac</t>
  </si>
  <si>
    <t>38</t>
  </si>
  <si>
    <t>Bogdan</t>
  </si>
  <si>
    <t>Rakonjac</t>
  </si>
  <si>
    <t>14</t>
  </si>
  <si>
    <t>2015</t>
  </si>
  <si>
    <t>Nebojša</t>
  </si>
  <si>
    <t>Kasalica</t>
  </si>
  <si>
    <t>1</t>
  </si>
  <si>
    <t>Božović</t>
  </si>
  <si>
    <t>B</t>
  </si>
  <si>
    <t>Luka</t>
  </si>
  <si>
    <t>17</t>
  </si>
  <si>
    <t>Nemanja</t>
  </si>
  <si>
    <t>Novović</t>
  </si>
  <si>
    <t>Andrija</t>
  </si>
  <si>
    <t>Krnić</t>
  </si>
  <si>
    <t>39</t>
  </si>
  <si>
    <t>40</t>
  </si>
  <si>
    <t>Milka</t>
  </si>
  <si>
    <t>Dedeić</t>
  </si>
  <si>
    <t>Nikola</t>
  </si>
  <si>
    <t>Zorana</t>
  </si>
  <si>
    <t>Preradović</t>
  </si>
  <si>
    <t>Pavle</t>
  </si>
  <si>
    <t>Raičević</t>
  </si>
  <si>
    <t>33</t>
  </si>
  <si>
    <t>Dejana</t>
  </si>
  <si>
    <t>Vukčević</t>
  </si>
  <si>
    <t>50</t>
  </si>
  <si>
    <t>Aleksa</t>
  </si>
  <si>
    <t>Vujošević</t>
  </si>
  <si>
    <t>7046</t>
  </si>
  <si>
    <t>Kadić</t>
  </si>
  <si>
    <t>7027</t>
  </si>
  <si>
    <t>Mrvošević</t>
  </si>
  <si>
    <t>E</t>
  </si>
  <si>
    <t>F</t>
  </si>
  <si>
    <t>D</t>
  </si>
  <si>
    <t>C</t>
  </si>
  <si>
    <t>A</t>
  </si>
  <si>
    <t>Ukupno</t>
  </si>
  <si>
    <t>Predlog ocjene</t>
  </si>
  <si>
    <t>Skala za ocjene</t>
  </si>
  <si>
    <t>STUDIJE: Osnovne akademske</t>
  </si>
  <si>
    <t>PREDMET: Matematika I</t>
  </si>
  <si>
    <t>Broj ECTS kredita: 6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</si>
  <si>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</si>
  <si>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</si>
  <si>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</si>
  <si>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</si>
  <si>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</si>
  <si>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Prisustvo nastavi</t>
  </si>
  <si>
    <t>Domaći zadaci</t>
  </si>
  <si>
    <t>Kolokvijumi</t>
  </si>
  <si>
    <t>Završni ispit</t>
  </si>
  <si>
    <t>I</t>
  </si>
  <si>
    <t>II</t>
  </si>
  <si>
    <t>III</t>
  </si>
  <si>
    <t>IV</t>
  </si>
  <si>
    <t>V</t>
  </si>
  <si>
    <t>VI</t>
  </si>
  <si>
    <t>Redovni</t>
  </si>
  <si>
    <t>Popravni</t>
  </si>
  <si>
    <t xml:space="preserve">STUDIJSKI PROGRAM: Matematika </t>
  </si>
  <si>
    <t>Numerička analiza</t>
  </si>
  <si>
    <t>STUDIJSKI PROGRAM: Matematika I računarske nauke</t>
  </si>
  <si>
    <t>STUDIJSKI PROGRAM: Računarske nauke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</si>
  <si>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</si>
  <si>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</si>
  <si>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</si>
  <si>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</si>
  <si>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</si>
  <si>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</si>
  <si>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</si>
  <si>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</si>
  <si>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</si>
  <si>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r>
      <t>PREDMET:</t>
    </r>
    <r>
      <rPr>
        <sz val="11"/>
        <color theme="1"/>
        <rFont val="Arial"/>
        <family val="2"/>
      </rPr>
      <t xml:space="preserve"> Numerička analiza</t>
    </r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</si>
  <si>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</si>
  <si>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</si>
  <si>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</si>
  <si>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</si>
  <si>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</si>
  <si>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</si>
  <si>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</si>
  <si>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</si>
  <si>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</si>
  <si>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</si>
  <si>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</si>
  <si>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</si>
  <si>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</si>
  <si>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</si>
  <si>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</si>
  <si>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</si>
  <si>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</si>
  <si>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</si>
  <si>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</si>
  <si>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</si>
  <si>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</si>
  <si>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</si>
  <si>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program:Matematika</t>
  </si>
  <si>
    <r>
      <t>Semestar:</t>
    </r>
    <r>
      <rPr>
        <sz val="11"/>
        <rFont val="Arial"/>
        <family val="2"/>
      </rPr>
      <t xml:space="preserve"> V</t>
    </r>
  </si>
  <si>
    <t>Prof. dr Božidar Popović</t>
  </si>
  <si>
    <t>Studijski program:Matematika i računarske nauke</t>
  </si>
  <si>
    <t>Studijski program: Računarske nauke</t>
  </si>
  <si>
    <t>Broj ECTS kredita: 4</t>
  </si>
  <si>
    <r>
      <t>Broj ECTS kredita:</t>
    </r>
    <r>
      <rPr>
        <sz val="11"/>
        <color theme="1"/>
        <rFont val="Arial"/>
        <family val="2"/>
      </rPr>
      <t xml:space="preserve"> 4</t>
    </r>
  </si>
  <si>
    <t>Broj ECTS kredita: 5</t>
  </si>
  <si>
    <r>
      <t>Broj ECTS kredita:</t>
    </r>
    <r>
      <rPr>
        <sz val="11"/>
        <color theme="1"/>
        <rFont val="Arial"/>
        <family val="2"/>
      </rPr>
      <t xml:space="preserve"> 5</t>
    </r>
  </si>
  <si>
    <t>OBRAZAC za evidenciju osvojenih poena na predmetu i predlog ocjene, studijske 2021/2022. zimski semestar</t>
  </si>
  <si>
    <t>redovni</t>
  </si>
  <si>
    <t>popravni</t>
  </si>
  <si>
    <t>KK</t>
  </si>
  <si>
    <t>KZ</t>
  </si>
  <si>
    <t>NASTAVNIK: doc. dr Božidar Popović</t>
  </si>
  <si>
    <r>
      <t>NASTAVNIK:</t>
    </r>
    <r>
      <rPr>
        <sz val="11"/>
        <color theme="1"/>
        <rFont val="Arial"/>
        <family val="2"/>
      </rPr>
      <t xml:space="preserve"> doc. dr Božidar Popović</t>
    </r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</si>
  <si>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</si>
  <si>
    <t>OBRAZAC ZA ZAKLJUČNE OCJENE, STUDIJSKE 20212022. ZIMSKI SEMESTAR</t>
  </si>
  <si>
    <t>OBRAZAC ZA ZAKLJUČNE OCJENE, STUDIJSKE 2021/2022. ZIMSKI SEMESTAR</t>
  </si>
  <si>
    <t>Vid</t>
  </si>
  <si>
    <t>Put</t>
  </si>
  <si>
    <t>Plan</t>
  </si>
  <si>
    <t>S</t>
  </si>
  <si>
    <t>23</t>
  </si>
  <si>
    <t>Kovačević</t>
  </si>
  <si>
    <t>Anđela</t>
  </si>
  <si>
    <t>Zečević</t>
  </si>
  <si>
    <t>Ralević</t>
  </si>
  <si>
    <t>index_spojena</t>
  </si>
  <si>
    <t>ime i prez spojena</t>
  </si>
  <si>
    <t>2021</t>
  </si>
  <si>
    <t>Nermina</t>
  </si>
  <si>
    <t>Ćeman</t>
  </si>
  <si>
    <t>Nadžije</t>
  </si>
  <si>
    <t>Molla</t>
  </si>
  <si>
    <t>Emina</t>
  </si>
  <si>
    <t>12</t>
  </si>
  <si>
    <t>Marina</t>
  </si>
  <si>
    <t>Vujanović</t>
  </si>
  <si>
    <t>Majda</t>
  </si>
  <si>
    <t>Šukurica</t>
  </si>
  <si>
    <t>Ekan</t>
  </si>
  <si>
    <t>Kojić</t>
  </si>
  <si>
    <t>Džaković</t>
  </si>
  <si>
    <t>13</t>
  </si>
  <si>
    <t>Milikić</t>
  </si>
  <si>
    <t>25</t>
  </si>
  <si>
    <t>Ivanović</t>
  </si>
  <si>
    <t>27</t>
  </si>
  <si>
    <t>Cerović</t>
  </si>
  <si>
    <t>Petar</t>
  </si>
  <si>
    <t>Janković</t>
  </si>
  <si>
    <t>2012</t>
  </si>
  <si>
    <t>4</t>
  </si>
  <si>
    <t>52</t>
  </si>
  <si>
    <t>Perišić</t>
  </si>
  <si>
    <t>53</t>
  </si>
  <si>
    <t>Aleksandar</t>
  </si>
  <si>
    <t>Dragaš</t>
  </si>
  <si>
    <t>Dimitrije</t>
  </si>
  <si>
    <t>Gerenčić</t>
  </si>
  <si>
    <t>Miloš</t>
  </si>
  <si>
    <t>Uroš</t>
  </si>
  <si>
    <t>Savić</t>
  </si>
  <si>
    <t>6</t>
  </si>
  <si>
    <t>Barbara</t>
  </si>
  <si>
    <t>Brzić</t>
  </si>
  <si>
    <t>Vuksan</t>
  </si>
  <si>
    <t>Vukićević</t>
  </si>
  <si>
    <t>Jašović</t>
  </si>
  <si>
    <t>19</t>
  </si>
  <si>
    <t>Gordana</t>
  </si>
  <si>
    <t>Vujović</t>
  </si>
  <si>
    <t>Danilo</t>
  </si>
  <si>
    <t>Stanojević</t>
  </si>
  <si>
    <t>24</t>
  </si>
  <si>
    <t>26</t>
  </si>
  <si>
    <t>Pavićević</t>
  </si>
  <si>
    <t>Matija</t>
  </si>
  <si>
    <t>Milović</t>
  </si>
  <si>
    <t>Boris</t>
  </si>
  <si>
    <t>Stevanović</t>
  </si>
  <si>
    <t>42</t>
  </si>
  <si>
    <t>Vladimir</t>
  </si>
  <si>
    <t>Jovanović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</si>
  <si>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</si>
  <si>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</si>
  <si>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</si>
  <si>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</si>
  <si>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</si>
  <si>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</si>
  <si>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</si>
  <si>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</si>
  <si>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Vučinić</t>
  </si>
  <si>
    <t>Rade</t>
  </si>
  <si>
    <t>Veljić</t>
  </si>
  <si>
    <t>10</t>
  </si>
  <si>
    <t>Vučković</t>
  </si>
  <si>
    <t>Anika</t>
  </si>
  <si>
    <t>Petrović</t>
  </si>
  <si>
    <t>Milovan</t>
  </si>
  <si>
    <t>Vuk</t>
  </si>
  <si>
    <t>Domazetović</t>
  </si>
  <si>
    <t>Sonja</t>
  </si>
  <si>
    <t>Knežević</t>
  </si>
  <si>
    <t>31</t>
  </si>
  <si>
    <t>Adnan</t>
  </si>
  <si>
    <t>Čoković</t>
  </si>
  <si>
    <t>Natalija</t>
  </si>
  <si>
    <t>Radnjić</t>
  </si>
  <si>
    <t>45</t>
  </si>
  <si>
    <t>Predrag</t>
  </si>
  <si>
    <t>Žunjić</t>
  </si>
  <si>
    <t>Kristina</t>
  </si>
  <si>
    <t>Mićović</t>
  </si>
  <si>
    <t>2013</t>
  </si>
  <si>
    <t>KK+DZ</t>
  </si>
  <si>
    <t>20/2020</t>
  </si>
  <si>
    <t>Danica Duković</t>
  </si>
  <si>
    <t>21/2020</t>
  </si>
  <si>
    <t>Milica Uskoković</t>
  </si>
  <si>
    <t>22/2020</t>
  </si>
  <si>
    <t>Maša Laban</t>
  </si>
  <si>
    <t>23/2020</t>
  </si>
  <si>
    <t>Nemanja Kovačević</t>
  </si>
  <si>
    <t>1/2018</t>
  </si>
  <si>
    <t>Anđela Zečević</t>
  </si>
  <si>
    <t>5/2018</t>
  </si>
  <si>
    <t>Milica Ralević</t>
  </si>
  <si>
    <t>22/2017</t>
  </si>
  <si>
    <t>Ivana Fatić</t>
  </si>
  <si>
    <t>40/2021</t>
  </si>
  <si>
    <t>Nermina Ćeman</t>
  </si>
  <si>
    <t>40/2020</t>
  </si>
  <si>
    <t>Nadžije Molla</t>
  </si>
  <si>
    <t>3/2019</t>
  </si>
  <si>
    <t>Emina Krnić</t>
  </si>
  <si>
    <t>12/2019</t>
  </si>
  <si>
    <t>Marina Vujanović</t>
  </si>
  <si>
    <t>23/2019</t>
  </si>
  <si>
    <t>Majda Šukurica</t>
  </si>
  <si>
    <t>28/2019</t>
  </si>
  <si>
    <t>Ekan Kojić</t>
  </si>
  <si>
    <t>32/2019</t>
  </si>
  <si>
    <t>Marija Džaković</t>
  </si>
  <si>
    <t>41/2019</t>
  </si>
  <si>
    <t>Igor Mihajlović</t>
  </si>
  <si>
    <t>Jovana Bujišić</t>
  </si>
  <si>
    <t>7/2018</t>
  </si>
  <si>
    <t>Ljiljana Jelić</t>
  </si>
  <si>
    <t>13/2018</t>
  </si>
  <si>
    <t>Luka Milikić</t>
  </si>
  <si>
    <t>25/2018</t>
  </si>
  <si>
    <t>Ana Ivanović</t>
  </si>
  <si>
    <t>27/2018</t>
  </si>
  <si>
    <t>Jovana Cerović</t>
  </si>
  <si>
    <t>28/2018</t>
  </si>
  <si>
    <t>Radoman Mijanović</t>
  </si>
  <si>
    <t>39/2018</t>
  </si>
  <si>
    <t>Petar Janković</t>
  </si>
  <si>
    <t>8/2017</t>
  </si>
  <si>
    <t>Dijana Popović</t>
  </si>
  <si>
    <t>32/2017</t>
  </si>
  <si>
    <t>Jovan Janjušević</t>
  </si>
  <si>
    <t>2/2016</t>
  </si>
  <si>
    <t>Tijana Bogavac</t>
  </si>
  <si>
    <t>38/2016</t>
  </si>
  <si>
    <t>Bogdan Rakonjac</t>
  </si>
  <si>
    <t>14/2015</t>
  </si>
  <si>
    <t>Nebojša Kasalica</t>
  </si>
  <si>
    <t>52/2020</t>
  </si>
  <si>
    <t>Jovana Perišić</t>
  </si>
  <si>
    <t>53/2020</t>
  </si>
  <si>
    <t>Aleksandar Dragaš</t>
  </si>
  <si>
    <t>1/2019</t>
  </si>
  <si>
    <t>Dimitrije Gerenčić</t>
  </si>
  <si>
    <t>2/2019</t>
  </si>
  <si>
    <t>Miloš Radoman</t>
  </si>
  <si>
    <t>5/2019</t>
  </si>
  <si>
    <t>Uroš Savić</t>
  </si>
  <si>
    <t>6/2019</t>
  </si>
  <si>
    <t>Barbara Brzić</t>
  </si>
  <si>
    <t>7/2019</t>
  </si>
  <si>
    <t>Vuksan Dragaš</t>
  </si>
  <si>
    <t>13/2019</t>
  </si>
  <si>
    <t>Jovana Vukićević</t>
  </si>
  <si>
    <t>18/2019</t>
  </si>
  <si>
    <t>Aleksandar Jašović</t>
  </si>
  <si>
    <t>19/2019</t>
  </si>
  <si>
    <t>Gordana Vujović</t>
  </si>
  <si>
    <t>20/2019</t>
  </si>
  <si>
    <t>Danilo Stanojević</t>
  </si>
  <si>
    <t>24/2019</t>
  </si>
  <si>
    <t>Luka Božović</t>
  </si>
  <si>
    <t>26/2019</t>
  </si>
  <si>
    <t>Andrija Pavićević</t>
  </si>
  <si>
    <t>27/2019</t>
  </si>
  <si>
    <t>Matija Milović</t>
  </si>
  <si>
    <t>Boris Stevanović</t>
  </si>
  <si>
    <t>42/2019</t>
  </si>
  <si>
    <t>Vladimir Jovanović</t>
  </si>
  <si>
    <t>43/2019</t>
  </si>
  <si>
    <t>Sara Bojanović</t>
  </si>
  <si>
    <t>48/2019</t>
  </si>
  <si>
    <t>Teodora Benić</t>
  </si>
  <si>
    <t>4/2018</t>
  </si>
  <si>
    <t>Mijajlo Golubović</t>
  </si>
  <si>
    <t>Luka Vučinić</t>
  </si>
  <si>
    <t>Rade Veljić</t>
  </si>
  <si>
    <t>10/2018</t>
  </si>
  <si>
    <t>Marina Vučković</t>
  </si>
  <si>
    <t>12/2018</t>
  </si>
  <si>
    <t>Anika Petrović</t>
  </si>
  <si>
    <t>19/2018</t>
  </si>
  <si>
    <t>Milovan Kadić</t>
  </si>
  <si>
    <t>20/2018</t>
  </si>
  <si>
    <t>Nemanja Novović</t>
  </si>
  <si>
    <t>24/2018</t>
  </si>
  <si>
    <t>Vuk Domazetović</t>
  </si>
  <si>
    <t>Sonja Knežević</t>
  </si>
  <si>
    <t>31/2018</t>
  </si>
  <si>
    <t>Adnan Čoković</t>
  </si>
  <si>
    <t>33/2018</t>
  </si>
  <si>
    <t>Natalija Radnjić</t>
  </si>
  <si>
    <t>41/2018</t>
  </si>
  <si>
    <t>Milka Dedeić</t>
  </si>
  <si>
    <t>45/2018</t>
  </si>
  <si>
    <t>Predrag Žunjić</t>
  </si>
  <si>
    <t>48/2018</t>
  </si>
  <si>
    <t>Kristina Mićović</t>
  </si>
  <si>
    <t>17/2017</t>
  </si>
  <si>
    <t>Zorana Preradović</t>
  </si>
  <si>
    <t>5/2016</t>
  </si>
  <si>
    <t>Pavle Raičević</t>
  </si>
  <si>
    <t>33/2016</t>
  </si>
  <si>
    <t>Dejana Vukčević</t>
  </si>
  <si>
    <t>50/2016</t>
  </si>
  <si>
    <t>Aleksa Vujošević</t>
  </si>
  <si>
    <t>7046/2016</t>
  </si>
  <si>
    <t>Nikola Kadić</t>
  </si>
  <si>
    <t>7027/2015</t>
  </si>
  <si>
    <t>Andrija Mrvošević</t>
  </si>
  <si>
    <t>17/2013</t>
  </si>
  <si>
    <t>Boris Golubović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</si>
</sst>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2">
    <xf numFmtId="0" fontId="0" fillId="0" borderId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36" applyNumberFormat="0" applyAlignment="0" applyProtection="0"/>
    <xf numFmtId="0" fontId="24" fillId="6" borderId="37" applyNumberFormat="0" applyAlignment="0" applyProtection="0"/>
    <xf numFmtId="0" fontId="25" fillId="6" borderId="36" applyNumberFormat="0" applyAlignment="0" applyProtection="0"/>
    <xf numFmtId="0" fontId="26" fillId="0" borderId="38" applyNumberFormat="0" applyFill="0" applyAlignment="0" applyProtection="0"/>
    <xf numFmtId="0" fontId="27" fillId="7" borderId="39" applyNumberFormat="0" applyAlignment="0" applyProtection="0"/>
    <xf numFmtId="0" fontId="28" fillId="0" borderId="0" applyNumberFormat="0" applyFill="0" applyBorder="0" applyAlignment="0" applyProtection="0"/>
    <xf numFmtId="0" fontId="15" fillId="8" borderId="40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41" applyNumberFormat="0" applyFill="0" applyAlignment="0" applyProtection="0"/>
    <xf numFmtId="0" fontId="30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0" fillId="32" borderId="0" applyNumberFormat="0" applyBorder="0" applyAlignment="0" applyProtection="0"/>
  </cellStyleXfs>
  <cellXfs count="108">
    <xf numFmtId="0" fontId="0" fillId="0" borderId="0" xfId="0"/>
    <xf numFmtId="0" fontId="0" fillId="0" borderId="0" xfId="0" applyFont="1" applyAlignment="1"/>
    <xf numFmtId="0" fontId="6" fillId="0" borderId="2" xfId="0" applyNumberFormat="1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5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/>
    <xf numFmtId="0" fontId="0" fillId="0" borderId="0" xfId="0" applyFont="1" applyBorder="1" applyAlignment="1"/>
    <xf numFmtId="0" fontId="0" fillId="0" borderId="0" xfId="0" applyNumberFormat="1" applyFont="1" applyAlignment="1"/>
    <xf numFmtId="0" fontId="10" fillId="0" borderId="3" xfId="0" applyFont="1" applyBorder="1" applyAlignment="1"/>
    <xf numFmtId="0" fontId="7" fillId="0" borderId="23" xfId="0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5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7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6" fillId="0" borderId="9" xfId="0" applyFont="1" applyBorder="1" applyAlignment="1">
      <alignment horizontal="left" vertical="center"/>
    </xf>
    <xf numFmtId="0" fontId="5" fillId="0" borderId="10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7" fillId="0" borderId="3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5" fillId="0" borderId="24" xfId="0" applyFont="1" applyBorder="1"/>
    <xf numFmtId="0" fontId="5" fillId="0" borderId="21" xfId="0" applyFont="1" applyBorder="1"/>
    <xf numFmtId="0" fontId="5" fillId="0" borderId="25" xfId="0" applyFont="1" applyBorder="1"/>
    <xf numFmtId="0" fontId="5" fillId="0" borderId="22" xfId="0" applyFont="1" applyBorder="1"/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7"/>
  <sheetViews>
    <sheetView workbookViewId="0">
      <selection activeCell="F6" sqref="F6"/>
    </sheetView>
  </sheetViews>
  <sheetFormatPr defaultRowHeight="14.4" x14ac:dyDescent="0.3"/>
  <sheetData>
    <row r="1" spans="2:3" x14ac:dyDescent="0.3">
      <c r="B1" t="s">
        <v>87</v>
      </c>
    </row>
    <row r="2" spans="2:3" x14ac:dyDescent="0.3">
      <c r="B2">
        <v>0</v>
      </c>
      <c r="C2" t="s">
        <v>81</v>
      </c>
    </row>
    <row r="3" spans="2:3" x14ac:dyDescent="0.3">
      <c r="B3">
        <v>50</v>
      </c>
      <c r="C3" t="s">
        <v>80</v>
      </c>
    </row>
    <row r="4" spans="2:3" x14ac:dyDescent="0.3">
      <c r="B4">
        <v>60</v>
      </c>
      <c r="C4" t="s">
        <v>82</v>
      </c>
    </row>
    <row r="5" spans="2:3" x14ac:dyDescent="0.3">
      <c r="B5">
        <v>70</v>
      </c>
      <c r="C5" t="s">
        <v>83</v>
      </c>
    </row>
    <row r="6" spans="2:3" x14ac:dyDescent="0.3">
      <c r="B6">
        <v>80</v>
      </c>
      <c r="C6" t="s">
        <v>54</v>
      </c>
    </row>
    <row r="7" spans="2:3" x14ac:dyDescent="0.3">
      <c r="B7">
        <v>90</v>
      </c>
      <c r="C7" t="s">
        <v>84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3" sqref="F3"/>
    </sheetView>
  </sheetViews>
  <sheetFormatPr defaultRowHeight="14.4" x14ac:dyDescent="0.3"/>
  <cols>
    <col min="5" max="5" width="8.88671875" style="43"/>
    <col min="6" max="6" width="22" style="43" customWidth="1"/>
  </cols>
  <sheetData>
    <row r="1" spans="1:9" x14ac:dyDescent="0.3">
      <c r="A1" s="42" t="s">
        <v>0</v>
      </c>
      <c r="B1" s="42" t="s">
        <v>1</v>
      </c>
      <c r="C1" s="42" t="s">
        <v>2</v>
      </c>
      <c r="D1" s="42" t="s">
        <v>3</v>
      </c>
      <c r="G1" s="42" t="s">
        <v>163</v>
      </c>
      <c r="H1" s="42" t="s">
        <v>164</v>
      </c>
      <c r="I1" s="42" t="s">
        <v>165</v>
      </c>
    </row>
    <row r="2" spans="1:9" x14ac:dyDescent="0.3">
      <c r="A2" s="42" t="s">
        <v>198</v>
      </c>
      <c r="B2" s="42" t="s">
        <v>5</v>
      </c>
      <c r="C2" s="42" t="s">
        <v>25</v>
      </c>
      <c r="D2" s="42" t="s">
        <v>199</v>
      </c>
      <c r="E2" s="43" t="str">
        <f>CONCATENATE(CONCATENATE(A2,"/"),B2)</f>
        <v>52/2020</v>
      </c>
      <c r="F2" s="43" t="str">
        <f>CONCATENATE(CONCATENATE(C2," "),D2)</f>
        <v>Jovana Perišić</v>
      </c>
      <c r="G2" s="42" t="s">
        <v>166</v>
      </c>
      <c r="H2" s="42" t="s">
        <v>52</v>
      </c>
      <c r="I2" s="42" t="s">
        <v>18</v>
      </c>
    </row>
    <row r="3" spans="1:9" x14ac:dyDescent="0.3">
      <c r="A3" s="42" t="s">
        <v>200</v>
      </c>
      <c r="B3" s="42" t="s">
        <v>5</v>
      </c>
      <c r="C3" s="42" t="s">
        <v>201</v>
      </c>
      <c r="D3" s="42" t="s">
        <v>202</v>
      </c>
      <c r="E3" s="43" t="str">
        <f t="shared" ref="E3:E40" si="0">CONCATENATE(CONCATENATE(A3,"/"),B3)</f>
        <v>53/2020</v>
      </c>
      <c r="F3" s="43" t="str">
        <f t="shared" ref="F3:F40" si="1">CONCATENATE(CONCATENATE(C3," "),D3)</f>
        <v>Aleksandar Dragaš</v>
      </c>
      <c r="G3" s="42" t="s">
        <v>166</v>
      </c>
      <c r="H3" s="42" t="s">
        <v>52</v>
      </c>
      <c r="I3" s="42" t="s">
        <v>18</v>
      </c>
    </row>
    <row r="4" spans="1:9" x14ac:dyDescent="0.3">
      <c r="A4" s="42" t="s">
        <v>52</v>
      </c>
      <c r="B4" s="42" t="s">
        <v>14</v>
      </c>
      <c r="C4" s="42" t="s">
        <v>203</v>
      </c>
      <c r="D4" s="42" t="s">
        <v>204</v>
      </c>
      <c r="E4" s="43" t="str">
        <f t="shared" si="0"/>
        <v>1/2019</v>
      </c>
      <c r="F4" s="43" t="str">
        <f t="shared" si="1"/>
        <v>Dimitrije Gerenčić</v>
      </c>
      <c r="G4" s="42" t="s">
        <v>54</v>
      </c>
      <c r="H4" s="42" t="s">
        <v>52</v>
      </c>
      <c r="I4" s="42" t="s">
        <v>18</v>
      </c>
    </row>
    <row r="5" spans="1:9" x14ac:dyDescent="0.3">
      <c r="A5" s="42" t="s">
        <v>41</v>
      </c>
      <c r="B5" s="42" t="s">
        <v>14</v>
      </c>
      <c r="C5" s="42" t="s">
        <v>205</v>
      </c>
      <c r="D5" s="42" t="s">
        <v>35</v>
      </c>
      <c r="E5" s="43" t="str">
        <f t="shared" si="0"/>
        <v>2/2019</v>
      </c>
      <c r="F5" s="43" t="str">
        <f t="shared" si="1"/>
        <v>Miloš Radoman</v>
      </c>
      <c r="G5" s="42" t="s">
        <v>166</v>
      </c>
      <c r="H5" s="42" t="s">
        <v>52</v>
      </c>
      <c r="I5" s="42" t="s">
        <v>18</v>
      </c>
    </row>
    <row r="6" spans="1:9" x14ac:dyDescent="0.3">
      <c r="A6" s="42" t="s">
        <v>24</v>
      </c>
      <c r="B6" s="42" t="s">
        <v>14</v>
      </c>
      <c r="C6" s="42" t="s">
        <v>206</v>
      </c>
      <c r="D6" s="42" t="s">
        <v>207</v>
      </c>
      <c r="E6" s="43" t="str">
        <f t="shared" si="0"/>
        <v>5/2019</v>
      </c>
      <c r="F6" s="43" t="str">
        <f t="shared" si="1"/>
        <v>Uroš Savić</v>
      </c>
      <c r="G6" s="42" t="s">
        <v>54</v>
      </c>
      <c r="H6" s="42" t="s">
        <v>52</v>
      </c>
      <c r="I6" s="42" t="s">
        <v>18</v>
      </c>
    </row>
    <row r="7" spans="1:9" x14ac:dyDescent="0.3">
      <c r="A7" s="42" t="s">
        <v>208</v>
      </c>
      <c r="B7" s="42" t="s">
        <v>14</v>
      </c>
      <c r="C7" s="42" t="s">
        <v>209</v>
      </c>
      <c r="D7" s="42" t="s">
        <v>210</v>
      </c>
      <c r="E7" s="43" t="str">
        <f t="shared" si="0"/>
        <v>6/2019</v>
      </c>
      <c r="F7" s="43" t="str">
        <f t="shared" si="1"/>
        <v>Barbara Brzić</v>
      </c>
      <c r="G7" s="42" t="s">
        <v>54</v>
      </c>
      <c r="H7" s="42" t="s">
        <v>52</v>
      </c>
      <c r="I7" s="42" t="s">
        <v>18</v>
      </c>
    </row>
    <row r="8" spans="1:9" x14ac:dyDescent="0.3">
      <c r="A8" s="42" t="s">
        <v>27</v>
      </c>
      <c r="B8" s="42" t="s">
        <v>14</v>
      </c>
      <c r="C8" s="42" t="s">
        <v>211</v>
      </c>
      <c r="D8" s="42" t="s">
        <v>202</v>
      </c>
      <c r="E8" s="43" t="str">
        <f t="shared" si="0"/>
        <v>7/2019</v>
      </c>
      <c r="F8" s="43" t="str">
        <f t="shared" si="1"/>
        <v>Vuksan Dragaš</v>
      </c>
      <c r="G8" s="42" t="s">
        <v>54</v>
      </c>
      <c r="H8" s="42" t="s">
        <v>52</v>
      </c>
      <c r="I8" s="42" t="s">
        <v>18</v>
      </c>
    </row>
    <row r="9" spans="1:9" x14ac:dyDescent="0.3">
      <c r="A9" s="42" t="s">
        <v>188</v>
      </c>
      <c r="B9" s="42" t="s">
        <v>14</v>
      </c>
      <c r="C9" s="42" t="s">
        <v>25</v>
      </c>
      <c r="D9" s="42" t="s">
        <v>212</v>
      </c>
      <c r="E9" s="43" t="str">
        <f t="shared" si="0"/>
        <v>13/2019</v>
      </c>
      <c r="F9" s="43" t="str">
        <f t="shared" si="1"/>
        <v>Jovana Vukićević</v>
      </c>
      <c r="G9" s="42" t="s">
        <v>54</v>
      </c>
      <c r="H9" s="42" t="s">
        <v>52</v>
      </c>
      <c r="I9" s="42" t="s">
        <v>18</v>
      </c>
    </row>
    <row r="10" spans="1:9" x14ac:dyDescent="0.3">
      <c r="A10" s="42" t="s">
        <v>32</v>
      </c>
      <c r="B10" s="42" t="s">
        <v>14</v>
      </c>
      <c r="C10" s="42" t="s">
        <v>201</v>
      </c>
      <c r="D10" s="42" t="s">
        <v>213</v>
      </c>
      <c r="E10" s="43" t="str">
        <f t="shared" si="0"/>
        <v>18/2019</v>
      </c>
      <c r="F10" s="43" t="str">
        <f t="shared" si="1"/>
        <v>Aleksandar Jašović</v>
      </c>
      <c r="G10" s="42" t="s">
        <v>54</v>
      </c>
      <c r="H10" s="42" t="s">
        <v>52</v>
      </c>
      <c r="I10" s="42" t="s">
        <v>18</v>
      </c>
    </row>
    <row r="11" spans="1:9" x14ac:dyDescent="0.3">
      <c r="A11" s="42" t="s">
        <v>214</v>
      </c>
      <c r="B11" s="42" t="s">
        <v>14</v>
      </c>
      <c r="C11" s="42" t="s">
        <v>215</v>
      </c>
      <c r="D11" s="42" t="s">
        <v>216</v>
      </c>
      <c r="E11" s="43" t="str">
        <f t="shared" si="0"/>
        <v>19/2019</v>
      </c>
      <c r="F11" s="43" t="str">
        <f t="shared" si="1"/>
        <v>Gordana Vujović</v>
      </c>
      <c r="G11" s="42" t="s">
        <v>166</v>
      </c>
      <c r="H11" s="42" t="s">
        <v>52</v>
      </c>
      <c r="I11" s="42" t="s">
        <v>18</v>
      </c>
    </row>
    <row r="12" spans="1:9" x14ac:dyDescent="0.3">
      <c r="A12" s="42" t="s">
        <v>4</v>
      </c>
      <c r="B12" s="42" t="s">
        <v>14</v>
      </c>
      <c r="C12" s="42" t="s">
        <v>217</v>
      </c>
      <c r="D12" s="42" t="s">
        <v>218</v>
      </c>
      <c r="E12" s="43" t="str">
        <f t="shared" si="0"/>
        <v>20/2019</v>
      </c>
      <c r="F12" s="43" t="str">
        <f t="shared" si="1"/>
        <v>Danilo Stanojević</v>
      </c>
      <c r="G12" s="42" t="s">
        <v>54</v>
      </c>
      <c r="H12" s="42" t="s">
        <v>52</v>
      </c>
      <c r="I12" s="42" t="s">
        <v>18</v>
      </c>
    </row>
    <row r="13" spans="1:9" x14ac:dyDescent="0.3">
      <c r="A13" s="42" t="s">
        <v>219</v>
      </c>
      <c r="B13" s="42" t="s">
        <v>14</v>
      </c>
      <c r="C13" s="42" t="s">
        <v>55</v>
      </c>
      <c r="D13" s="42" t="s">
        <v>53</v>
      </c>
      <c r="E13" s="43" t="str">
        <f t="shared" si="0"/>
        <v>24/2019</v>
      </c>
      <c r="F13" s="43" t="str">
        <f t="shared" si="1"/>
        <v>Luka Božović</v>
      </c>
      <c r="G13" s="42" t="s">
        <v>54</v>
      </c>
      <c r="H13" s="42" t="s">
        <v>52</v>
      </c>
      <c r="I13" s="42" t="s">
        <v>18</v>
      </c>
    </row>
    <row r="14" spans="1:9" x14ac:dyDescent="0.3">
      <c r="A14" s="42" t="s">
        <v>220</v>
      </c>
      <c r="B14" s="42" t="s">
        <v>14</v>
      </c>
      <c r="C14" s="42" t="s">
        <v>59</v>
      </c>
      <c r="D14" s="42" t="s">
        <v>221</v>
      </c>
      <c r="E14" s="43" t="str">
        <f t="shared" si="0"/>
        <v>26/2019</v>
      </c>
      <c r="F14" s="43" t="str">
        <f t="shared" si="1"/>
        <v>Andrija Pavićević</v>
      </c>
      <c r="G14" s="42" t="s">
        <v>54</v>
      </c>
      <c r="H14" s="42" t="s">
        <v>52</v>
      </c>
      <c r="I14" s="42" t="s">
        <v>18</v>
      </c>
    </row>
    <row r="15" spans="1:9" x14ac:dyDescent="0.3">
      <c r="A15" s="42" t="s">
        <v>192</v>
      </c>
      <c r="B15" s="42" t="s">
        <v>14</v>
      </c>
      <c r="C15" s="42" t="s">
        <v>222</v>
      </c>
      <c r="D15" s="42" t="s">
        <v>223</v>
      </c>
      <c r="E15" s="43" t="str">
        <f t="shared" si="0"/>
        <v>27/2019</v>
      </c>
      <c r="F15" s="43" t="str">
        <f t="shared" si="1"/>
        <v>Matija Milović</v>
      </c>
      <c r="G15" s="42" t="s">
        <v>54</v>
      </c>
      <c r="H15" s="42" t="s">
        <v>52</v>
      </c>
      <c r="I15" s="42" t="s">
        <v>18</v>
      </c>
    </row>
    <row r="16" spans="1:9" x14ac:dyDescent="0.3">
      <c r="A16" s="42" t="s">
        <v>34</v>
      </c>
      <c r="B16" s="42" t="s">
        <v>14</v>
      </c>
      <c r="C16" s="42" t="s">
        <v>224</v>
      </c>
      <c r="D16" s="42" t="s">
        <v>225</v>
      </c>
      <c r="E16" s="43" t="str">
        <f t="shared" si="0"/>
        <v>28/2019</v>
      </c>
      <c r="F16" s="43" t="str">
        <f t="shared" si="1"/>
        <v>Boris Stevanović</v>
      </c>
      <c r="G16" s="42" t="s">
        <v>54</v>
      </c>
      <c r="H16" s="42" t="s">
        <v>52</v>
      </c>
      <c r="I16" s="42" t="s">
        <v>18</v>
      </c>
    </row>
    <row r="17" spans="1:9" x14ac:dyDescent="0.3">
      <c r="A17" s="42" t="s">
        <v>226</v>
      </c>
      <c r="B17" s="42" t="s">
        <v>14</v>
      </c>
      <c r="C17" s="42" t="s">
        <v>227</v>
      </c>
      <c r="D17" s="42" t="s">
        <v>228</v>
      </c>
      <c r="E17" s="43" t="str">
        <f t="shared" si="0"/>
        <v>42/2019</v>
      </c>
      <c r="F17" s="43" t="str">
        <f t="shared" si="1"/>
        <v>Vladimir Jovanović</v>
      </c>
      <c r="G17" s="42" t="s">
        <v>54</v>
      </c>
      <c r="H17" s="42" t="s">
        <v>52</v>
      </c>
      <c r="I17" s="42" t="s">
        <v>18</v>
      </c>
    </row>
    <row r="18" spans="1:9" x14ac:dyDescent="0.3">
      <c r="A18" s="42" t="s">
        <v>229</v>
      </c>
      <c r="B18" s="42" t="s">
        <v>14</v>
      </c>
      <c r="C18" s="42" t="s">
        <v>230</v>
      </c>
      <c r="D18" s="42" t="s">
        <v>231</v>
      </c>
      <c r="E18" s="43" t="str">
        <f t="shared" si="0"/>
        <v>43/2019</v>
      </c>
      <c r="F18" s="43" t="str">
        <f t="shared" si="1"/>
        <v>Sara Bojanović</v>
      </c>
      <c r="G18" s="42" t="s">
        <v>54</v>
      </c>
      <c r="H18" s="42" t="s">
        <v>52</v>
      </c>
      <c r="I18" s="42" t="s">
        <v>18</v>
      </c>
    </row>
    <row r="19" spans="1:9" x14ac:dyDescent="0.3">
      <c r="A19" s="42" t="s">
        <v>232</v>
      </c>
      <c r="B19" s="42" t="s">
        <v>14</v>
      </c>
      <c r="C19" s="42" t="s">
        <v>233</v>
      </c>
      <c r="D19" s="42" t="s">
        <v>234</v>
      </c>
      <c r="E19" s="43" t="str">
        <f t="shared" si="0"/>
        <v>48/2019</v>
      </c>
      <c r="F19" s="43" t="str">
        <f t="shared" si="1"/>
        <v>Teodora Benić</v>
      </c>
      <c r="G19" s="42" t="s">
        <v>54</v>
      </c>
      <c r="H19" s="42" t="s">
        <v>52</v>
      </c>
      <c r="I19" s="42" t="s">
        <v>18</v>
      </c>
    </row>
    <row r="20" spans="1:9" x14ac:dyDescent="0.3">
      <c r="A20" s="42" t="s">
        <v>197</v>
      </c>
      <c r="B20" s="42" t="s">
        <v>16</v>
      </c>
      <c r="C20" s="42" t="s">
        <v>235</v>
      </c>
      <c r="D20" s="42" t="s">
        <v>236</v>
      </c>
      <c r="E20" s="43" t="str">
        <f t="shared" si="0"/>
        <v>4/2018</v>
      </c>
      <c r="F20" s="43" t="str">
        <f t="shared" si="1"/>
        <v>Mijajlo Golubović</v>
      </c>
      <c r="G20" s="42" t="s">
        <v>166</v>
      </c>
      <c r="H20" s="42" t="s">
        <v>41</v>
      </c>
      <c r="I20" s="42" t="s">
        <v>18</v>
      </c>
    </row>
    <row r="21" spans="1:9" x14ac:dyDescent="0.3">
      <c r="A21" s="42" t="s">
        <v>24</v>
      </c>
      <c r="B21" s="42" t="s">
        <v>16</v>
      </c>
      <c r="C21" s="42" t="s">
        <v>55</v>
      </c>
      <c r="D21" s="42" t="s">
        <v>237</v>
      </c>
      <c r="E21" s="43" t="str">
        <f t="shared" si="0"/>
        <v>5/2018</v>
      </c>
      <c r="F21" s="43" t="str">
        <f t="shared" si="1"/>
        <v>Luka Vučinić</v>
      </c>
      <c r="G21" s="42" t="s">
        <v>166</v>
      </c>
      <c r="H21" s="42" t="s">
        <v>52</v>
      </c>
      <c r="I21" s="42" t="s">
        <v>18</v>
      </c>
    </row>
    <row r="22" spans="1:9" x14ac:dyDescent="0.3">
      <c r="A22" s="42" t="s">
        <v>27</v>
      </c>
      <c r="B22" s="42" t="s">
        <v>16</v>
      </c>
      <c r="C22" s="42" t="s">
        <v>238</v>
      </c>
      <c r="D22" s="42" t="s">
        <v>239</v>
      </c>
      <c r="E22" s="43" t="str">
        <f t="shared" si="0"/>
        <v>7/2018</v>
      </c>
      <c r="F22" s="43" t="str">
        <f t="shared" si="1"/>
        <v>Rade Veljić</v>
      </c>
      <c r="G22" s="42" t="s">
        <v>166</v>
      </c>
      <c r="H22" s="42" t="s">
        <v>41</v>
      </c>
      <c r="I22" s="42" t="s">
        <v>18</v>
      </c>
    </row>
    <row r="23" spans="1:9" x14ac:dyDescent="0.3">
      <c r="A23" s="42" t="s">
        <v>240</v>
      </c>
      <c r="B23" s="42" t="s">
        <v>16</v>
      </c>
      <c r="C23" s="42" t="s">
        <v>181</v>
      </c>
      <c r="D23" s="42" t="s">
        <v>241</v>
      </c>
      <c r="E23" s="43" t="str">
        <f t="shared" si="0"/>
        <v>10/2018</v>
      </c>
      <c r="F23" s="43" t="str">
        <f t="shared" si="1"/>
        <v>Marina Vučković</v>
      </c>
      <c r="G23" s="42" t="s">
        <v>166</v>
      </c>
      <c r="H23" s="42" t="s">
        <v>52</v>
      </c>
      <c r="I23" s="42" t="s">
        <v>18</v>
      </c>
    </row>
    <row r="24" spans="1:9" x14ac:dyDescent="0.3">
      <c r="A24" s="42" t="s">
        <v>180</v>
      </c>
      <c r="B24" s="42" t="s">
        <v>16</v>
      </c>
      <c r="C24" s="42" t="s">
        <v>242</v>
      </c>
      <c r="D24" s="42" t="s">
        <v>243</v>
      </c>
      <c r="E24" s="43" t="str">
        <f t="shared" si="0"/>
        <v>12/2018</v>
      </c>
      <c r="F24" s="43" t="str">
        <f t="shared" si="1"/>
        <v>Anika Petrović</v>
      </c>
      <c r="G24" s="42" t="s">
        <v>166</v>
      </c>
      <c r="H24" s="42" t="s">
        <v>52</v>
      </c>
      <c r="I24" s="42" t="s">
        <v>18</v>
      </c>
    </row>
    <row r="25" spans="1:9" x14ac:dyDescent="0.3">
      <c r="A25" s="42" t="s">
        <v>214</v>
      </c>
      <c r="B25" s="42" t="s">
        <v>16</v>
      </c>
      <c r="C25" s="42" t="s">
        <v>244</v>
      </c>
      <c r="D25" s="42" t="s">
        <v>77</v>
      </c>
      <c r="E25" s="43" t="str">
        <f t="shared" si="0"/>
        <v>19/2018</v>
      </c>
      <c r="F25" s="43" t="str">
        <f t="shared" si="1"/>
        <v>Milovan Kadić</v>
      </c>
      <c r="G25" s="42" t="s">
        <v>166</v>
      </c>
      <c r="H25" s="42" t="s">
        <v>52</v>
      </c>
      <c r="I25" s="42" t="s">
        <v>18</v>
      </c>
    </row>
    <row r="26" spans="1:9" x14ac:dyDescent="0.3">
      <c r="A26" s="42" t="s">
        <v>4</v>
      </c>
      <c r="B26" s="42" t="s">
        <v>16</v>
      </c>
      <c r="C26" s="42" t="s">
        <v>57</v>
      </c>
      <c r="D26" s="42" t="s">
        <v>58</v>
      </c>
      <c r="E26" s="43" t="str">
        <f t="shared" si="0"/>
        <v>20/2018</v>
      </c>
      <c r="F26" s="43" t="str">
        <f t="shared" si="1"/>
        <v>Nemanja Novović</v>
      </c>
      <c r="G26" s="42" t="s">
        <v>166</v>
      </c>
      <c r="H26" s="42" t="s">
        <v>41</v>
      </c>
      <c r="I26" s="42" t="s">
        <v>18</v>
      </c>
    </row>
    <row r="27" spans="1:9" x14ac:dyDescent="0.3">
      <c r="A27" s="42" t="s">
        <v>219</v>
      </c>
      <c r="B27" s="42" t="s">
        <v>16</v>
      </c>
      <c r="C27" s="42" t="s">
        <v>245</v>
      </c>
      <c r="D27" s="42" t="s">
        <v>246</v>
      </c>
      <c r="E27" s="43" t="str">
        <f t="shared" si="0"/>
        <v>24/2018</v>
      </c>
      <c r="F27" s="43" t="str">
        <f t="shared" si="1"/>
        <v>Vuk Domazetović</v>
      </c>
      <c r="G27" s="42" t="s">
        <v>166</v>
      </c>
      <c r="H27" s="42" t="s">
        <v>52</v>
      </c>
      <c r="I27" s="42" t="s">
        <v>18</v>
      </c>
    </row>
    <row r="28" spans="1:9" x14ac:dyDescent="0.3">
      <c r="A28" s="42" t="s">
        <v>192</v>
      </c>
      <c r="B28" s="42" t="s">
        <v>16</v>
      </c>
      <c r="C28" s="42" t="s">
        <v>247</v>
      </c>
      <c r="D28" s="42" t="s">
        <v>248</v>
      </c>
      <c r="E28" s="43" t="str">
        <f t="shared" si="0"/>
        <v>27/2018</v>
      </c>
      <c r="F28" s="43" t="str">
        <f t="shared" si="1"/>
        <v>Sonja Knežević</v>
      </c>
      <c r="G28" s="42" t="s">
        <v>166</v>
      </c>
      <c r="H28" s="42" t="s">
        <v>52</v>
      </c>
      <c r="I28" s="42" t="s">
        <v>18</v>
      </c>
    </row>
    <row r="29" spans="1:9" x14ac:dyDescent="0.3">
      <c r="A29" s="42" t="s">
        <v>249</v>
      </c>
      <c r="B29" s="42" t="s">
        <v>16</v>
      </c>
      <c r="C29" s="42" t="s">
        <v>250</v>
      </c>
      <c r="D29" s="42" t="s">
        <v>251</v>
      </c>
      <c r="E29" s="43" t="str">
        <f t="shared" si="0"/>
        <v>31/2018</v>
      </c>
      <c r="F29" s="43" t="str">
        <f t="shared" si="1"/>
        <v>Adnan Čoković</v>
      </c>
      <c r="G29" s="42" t="s">
        <v>166</v>
      </c>
      <c r="H29" s="42" t="s">
        <v>41</v>
      </c>
      <c r="I29" s="42" t="s">
        <v>18</v>
      </c>
    </row>
    <row r="30" spans="1:9" x14ac:dyDescent="0.3">
      <c r="A30" s="42" t="s">
        <v>70</v>
      </c>
      <c r="B30" s="42" t="s">
        <v>16</v>
      </c>
      <c r="C30" s="42" t="s">
        <v>252</v>
      </c>
      <c r="D30" s="42" t="s">
        <v>253</v>
      </c>
      <c r="E30" s="43" t="str">
        <f t="shared" si="0"/>
        <v>33/2018</v>
      </c>
      <c r="F30" s="43" t="str">
        <f t="shared" si="1"/>
        <v>Natalija Radnjić</v>
      </c>
      <c r="G30" s="42" t="s">
        <v>166</v>
      </c>
      <c r="H30" s="42" t="s">
        <v>52</v>
      </c>
      <c r="I30" s="42" t="s">
        <v>18</v>
      </c>
    </row>
    <row r="31" spans="1:9" x14ac:dyDescent="0.3">
      <c r="A31" s="42" t="s">
        <v>21</v>
      </c>
      <c r="B31" s="42" t="s">
        <v>16</v>
      </c>
      <c r="C31" s="42" t="s">
        <v>63</v>
      </c>
      <c r="D31" s="42" t="s">
        <v>64</v>
      </c>
      <c r="E31" s="43" t="str">
        <f t="shared" si="0"/>
        <v>41/2018</v>
      </c>
      <c r="F31" s="43" t="str">
        <f t="shared" si="1"/>
        <v>Milka Dedeić</v>
      </c>
      <c r="G31" s="42" t="s">
        <v>166</v>
      </c>
      <c r="H31" s="42" t="s">
        <v>41</v>
      </c>
      <c r="I31" s="42" t="s">
        <v>18</v>
      </c>
    </row>
    <row r="32" spans="1:9" x14ac:dyDescent="0.3">
      <c r="A32" s="42" t="s">
        <v>254</v>
      </c>
      <c r="B32" s="42" t="s">
        <v>16</v>
      </c>
      <c r="C32" s="42" t="s">
        <v>255</v>
      </c>
      <c r="D32" s="42" t="s">
        <v>256</v>
      </c>
      <c r="E32" s="43" t="str">
        <f t="shared" si="0"/>
        <v>45/2018</v>
      </c>
      <c r="F32" s="43" t="str">
        <f t="shared" si="1"/>
        <v>Predrag Žunjić</v>
      </c>
      <c r="G32" s="42" t="s">
        <v>166</v>
      </c>
      <c r="H32" s="42" t="s">
        <v>52</v>
      </c>
      <c r="I32" s="42" t="s">
        <v>18</v>
      </c>
    </row>
    <row r="33" spans="1:9" x14ac:dyDescent="0.3">
      <c r="A33" s="42" t="s">
        <v>232</v>
      </c>
      <c r="B33" s="42" t="s">
        <v>16</v>
      </c>
      <c r="C33" s="42" t="s">
        <v>257</v>
      </c>
      <c r="D33" s="42" t="s">
        <v>258</v>
      </c>
      <c r="E33" s="43" t="str">
        <f t="shared" si="0"/>
        <v>48/2018</v>
      </c>
      <c r="F33" s="43" t="str">
        <f t="shared" si="1"/>
        <v>Kristina Mićović</v>
      </c>
      <c r="G33" s="42" t="s">
        <v>166</v>
      </c>
      <c r="H33" s="42" t="s">
        <v>41</v>
      </c>
      <c r="I33" s="42" t="s">
        <v>18</v>
      </c>
    </row>
    <row r="34" spans="1:9" x14ac:dyDescent="0.3">
      <c r="A34" s="42" t="s">
        <v>56</v>
      </c>
      <c r="B34" s="42" t="s">
        <v>18</v>
      </c>
      <c r="C34" s="42" t="s">
        <v>66</v>
      </c>
      <c r="D34" s="42" t="s">
        <v>67</v>
      </c>
      <c r="E34" s="43" t="str">
        <f t="shared" si="0"/>
        <v>17/2017</v>
      </c>
      <c r="F34" s="43" t="str">
        <f t="shared" si="1"/>
        <v>Zorana Preradović</v>
      </c>
      <c r="G34" s="42" t="s">
        <v>166</v>
      </c>
      <c r="H34" s="42" t="s">
        <v>15</v>
      </c>
      <c r="I34" s="42" t="s">
        <v>18</v>
      </c>
    </row>
    <row r="35" spans="1:9" x14ac:dyDescent="0.3">
      <c r="A35" s="42" t="s">
        <v>24</v>
      </c>
      <c r="B35" s="42" t="s">
        <v>42</v>
      </c>
      <c r="C35" s="42" t="s">
        <v>68</v>
      </c>
      <c r="D35" s="42" t="s">
        <v>69</v>
      </c>
      <c r="E35" s="43" t="str">
        <f t="shared" si="0"/>
        <v>5/2016</v>
      </c>
      <c r="F35" s="43" t="str">
        <f t="shared" si="1"/>
        <v>Pavle Raičević</v>
      </c>
      <c r="G35" s="42" t="s">
        <v>166</v>
      </c>
      <c r="H35" s="42" t="s">
        <v>197</v>
      </c>
      <c r="I35" s="42" t="s">
        <v>18</v>
      </c>
    </row>
    <row r="36" spans="1:9" x14ac:dyDescent="0.3">
      <c r="A36" s="42" t="s">
        <v>70</v>
      </c>
      <c r="B36" s="42" t="s">
        <v>42</v>
      </c>
      <c r="C36" s="42" t="s">
        <v>71</v>
      </c>
      <c r="D36" s="42" t="s">
        <v>72</v>
      </c>
      <c r="E36" s="43" t="str">
        <f t="shared" si="0"/>
        <v>33/2016</v>
      </c>
      <c r="F36" s="43" t="str">
        <f t="shared" si="1"/>
        <v>Dejana Vukčević</v>
      </c>
      <c r="G36" s="42" t="s">
        <v>166</v>
      </c>
      <c r="H36" s="42" t="s">
        <v>197</v>
      </c>
      <c r="I36" s="42" t="s">
        <v>196</v>
      </c>
    </row>
    <row r="37" spans="1:9" x14ac:dyDescent="0.3">
      <c r="A37" s="42" t="s">
        <v>73</v>
      </c>
      <c r="B37" s="42" t="s">
        <v>42</v>
      </c>
      <c r="C37" s="42" t="s">
        <v>74</v>
      </c>
      <c r="D37" s="42" t="s">
        <v>75</v>
      </c>
      <c r="E37" s="43" t="str">
        <f t="shared" si="0"/>
        <v>50/2016</v>
      </c>
      <c r="F37" s="43" t="str">
        <f t="shared" si="1"/>
        <v>Aleksa Vujošević</v>
      </c>
      <c r="G37" s="42" t="s">
        <v>166</v>
      </c>
      <c r="H37" s="42" t="s">
        <v>15</v>
      </c>
      <c r="I37" s="42" t="s">
        <v>196</v>
      </c>
    </row>
    <row r="38" spans="1:9" x14ac:dyDescent="0.3">
      <c r="A38" s="42" t="s">
        <v>76</v>
      </c>
      <c r="B38" s="42" t="s">
        <v>42</v>
      </c>
      <c r="C38" s="42" t="s">
        <v>65</v>
      </c>
      <c r="D38" s="42" t="s">
        <v>77</v>
      </c>
      <c r="E38" s="43" t="str">
        <f t="shared" si="0"/>
        <v>7046/2016</v>
      </c>
      <c r="F38" s="43" t="str">
        <f t="shared" si="1"/>
        <v>Nikola Kadić</v>
      </c>
      <c r="G38" s="42" t="s">
        <v>166</v>
      </c>
      <c r="H38" s="42" t="s">
        <v>15</v>
      </c>
      <c r="I38" s="42" t="s">
        <v>18</v>
      </c>
    </row>
    <row r="39" spans="1:9" x14ac:dyDescent="0.3">
      <c r="A39" s="42" t="s">
        <v>78</v>
      </c>
      <c r="B39" s="42" t="s">
        <v>49</v>
      </c>
      <c r="C39" s="42" t="s">
        <v>59</v>
      </c>
      <c r="D39" s="42" t="s">
        <v>79</v>
      </c>
      <c r="E39" s="43" t="str">
        <f t="shared" si="0"/>
        <v>7027/2015</v>
      </c>
      <c r="F39" s="43" t="str">
        <f t="shared" si="1"/>
        <v>Andrija Mrvošević</v>
      </c>
      <c r="G39" s="42" t="s">
        <v>166</v>
      </c>
      <c r="H39" s="42" t="s">
        <v>15</v>
      </c>
      <c r="I39" s="42" t="s">
        <v>18</v>
      </c>
    </row>
    <row r="40" spans="1:9" x14ac:dyDescent="0.3">
      <c r="A40" s="42" t="s">
        <v>56</v>
      </c>
      <c r="B40" s="42" t="s">
        <v>259</v>
      </c>
      <c r="C40" s="42" t="s">
        <v>224</v>
      </c>
      <c r="D40" s="42" t="s">
        <v>236</v>
      </c>
      <c r="E40" s="43" t="str">
        <f t="shared" si="0"/>
        <v>17/2013</v>
      </c>
      <c r="F40" s="43" t="str">
        <f t="shared" si="1"/>
        <v>Boris Golubović</v>
      </c>
      <c r="G40" s="42" t="s">
        <v>166</v>
      </c>
      <c r="H40" s="42" t="s">
        <v>52</v>
      </c>
      <c r="I40" s="42" t="s">
        <v>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3" width="11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105" t="s">
        <v>123</v>
      </c>
      <c r="B1" s="105"/>
      <c r="C1" s="105"/>
    </row>
    <row r="2" spans="1:19" ht="16.5" customHeight="1" x14ac:dyDescent="0.3">
      <c r="A2" s="105" t="s">
        <v>143</v>
      </c>
      <c r="B2" s="105"/>
      <c r="C2" s="105"/>
    </row>
    <row r="3" spans="1:19" ht="16.5" customHeight="1" x14ac:dyDescent="0.3">
      <c r="A3" s="105" t="s">
        <v>124</v>
      </c>
      <c r="B3" s="105"/>
      <c r="C3" s="105"/>
    </row>
    <row r="4" spans="1:19" ht="16.5" customHeight="1" x14ac:dyDescent="0.3">
      <c r="A4" s="105" t="s">
        <v>144</v>
      </c>
      <c r="B4" s="105"/>
      <c r="C4" s="105"/>
    </row>
    <row r="5" spans="1:19" ht="16.5" customHeight="1" x14ac:dyDescent="0.3">
      <c r="A5" s="105" t="s">
        <v>125</v>
      </c>
      <c r="B5" s="105"/>
      <c r="C5" s="105"/>
    </row>
    <row r="6" spans="1:19" ht="16.5" customHeight="1" x14ac:dyDescent="0.3">
      <c r="A6" s="105" t="s">
        <v>145</v>
      </c>
      <c r="B6" s="105"/>
      <c r="C6" s="105"/>
    </row>
    <row r="7" spans="1:19" ht="12.75" customHeight="1" x14ac:dyDescent="0.3"/>
    <row r="8" spans="1:19" ht="19.5" customHeight="1" x14ac:dyDescent="0.3">
      <c r="A8" s="96" t="s">
        <v>126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19" ht="19.5" customHeight="1" x14ac:dyDescent="0.3">
      <c r="A9" s="98" t="s">
        <v>127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19" ht="19.5" customHeight="1" x14ac:dyDescent="0.3">
      <c r="A10" s="98" t="s">
        <v>128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 ht="12.75" customHeight="1" thickBot="1" x14ac:dyDescent="0.35"/>
    <row r="12" spans="1:19" ht="30" customHeight="1" x14ac:dyDescent="0.3">
      <c r="A12" s="74" t="s">
        <v>129</v>
      </c>
      <c r="B12" s="76" t="s">
        <v>130</v>
      </c>
      <c r="C12" s="76" t="s">
        <v>131</v>
      </c>
      <c r="D12" s="103" t="s">
        <v>132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04"/>
      <c r="P12" s="103" t="s">
        <v>133</v>
      </c>
      <c r="Q12" s="84"/>
      <c r="R12" s="84"/>
      <c r="S12" s="85"/>
    </row>
    <row r="13" spans="1:19" ht="12.75" customHeight="1" x14ac:dyDescent="0.3">
      <c r="A13" s="99"/>
      <c r="B13" s="101"/>
      <c r="C13" s="101"/>
      <c r="D13" s="95" t="s">
        <v>134</v>
      </c>
      <c r="E13" s="46"/>
      <c r="F13" s="95" t="s">
        <v>135</v>
      </c>
      <c r="G13" s="46"/>
      <c r="H13" s="95" t="s">
        <v>136</v>
      </c>
      <c r="I13" s="46"/>
      <c r="J13" s="95" t="s">
        <v>137</v>
      </c>
      <c r="K13" s="46"/>
      <c r="L13" s="95" t="s">
        <v>138</v>
      </c>
      <c r="M13" s="46"/>
      <c r="N13" s="95" t="s">
        <v>139</v>
      </c>
      <c r="O13" s="46"/>
      <c r="P13" s="95" t="s">
        <v>140</v>
      </c>
      <c r="Q13" s="46"/>
      <c r="R13" s="95" t="s">
        <v>141</v>
      </c>
      <c r="S13" s="87"/>
    </row>
    <row r="14" spans="1:19" ht="12.75" customHeight="1" thickBot="1" x14ac:dyDescent="0.35">
      <c r="A14" s="100"/>
      <c r="B14" s="102"/>
      <c r="C14" s="102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f>+F15+D15+H15+J15+L15+N15</f>
        <v>7</v>
      </c>
      <c r="D15" s="34">
        <v>0</v>
      </c>
      <c r="E15" s="34">
        <f>ROUND(100*D15/C15,1)</f>
        <v>0</v>
      </c>
      <c r="F15" s="34">
        <v>0</v>
      </c>
      <c r="G15" s="34">
        <f>ROUND(100*F15/C15,1)</f>
        <v>0</v>
      </c>
      <c r="H15" s="34">
        <v>0</v>
      </c>
      <c r="I15" s="34">
        <f>ROUND(100*H15/C15,1)</f>
        <v>0</v>
      </c>
      <c r="J15" s="34">
        <v>1</v>
      </c>
      <c r="K15" s="34">
        <f>ROUND(100*J15/C15,1)</f>
        <v>14.3</v>
      </c>
      <c r="L15" s="34">
        <v>1</v>
      </c>
      <c r="M15" s="34">
        <f>ROUND(100*L15/C15,1)</f>
        <v>14.3</v>
      </c>
      <c r="N15" s="34">
        <v>5</v>
      </c>
      <c r="O15" s="34">
        <f>MAX(0,100-E15-G15-I15-K15-M15)</f>
        <v>71.400000000000006</v>
      </c>
      <c r="P15" s="34">
        <f>+D15+F15+H15+J15+L15</f>
        <v>2</v>
      </c>
      <c r="Q15" s="34">
        <f>ROUND(100*P15/C15,1)</f>
        <v>28.6</v>
      </c>
      <c r="R15" s="34">
        <v>5</v>
      </c>
      <c r="S15" s="35">
        <f>O15</f>
        <v>71.400000000000006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94" t="s">
        <v>146</v>
      </c>
      <c r="Q20" s="94"/>
      <c r="R20" s="94"/>
      <c r="S20" s="94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2" width="11.44140625" style="1" customWidth="1"/>
    <col min="3" max="3" width="14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105" t="s">
        <v>123</v>
      </c>
      <c r="B1" s="105"/>
      <c r="C1" s="105"/>
    </row>
    <row r="2" spans="1:19" ht="16.5" customHeight="1" x14ac:dyDescent="0.3">
      <c r="A2" s="105" t="s">
        <v>143</v>
      </c>
      <c r="B2" s="105"/>
      <c r="C2" s="105"/>
    </row>
    <row r="3" spans="1:19" ht="16.5" customHeight="1" x14ac:dyDescent="0.3">
      <c r="A3" s="105" t="s">
        <v>124</v>
      </c>
      <c r="B3" s="105"/>
      <c r="C3" s="105"/>
    </row>
    <row r="4" spans="1:19" ht="30" customHeight="1" x14ac:dyDescent="0.3">
      <c r="A4" s="106" t="s">
        <v>147</v>
      </c>
      <c r="B4" s="106"/>
      <c r="C4" s="106"/>
    </row>
    <row r="5" spans="1:19" ht="16.5" customHeight="1" x14ac:dyDescent="0.3">
      <c r="A5" s="105" t="s">
        <v>125</v>
      </c>
      <c r="B5" s="105"/>
      <c r="C5" s="105"/>
    </row>
    <row r="6" spans="1:19" ht="16.5" customHeight="1" x14ac:dyDescent="0.3">
      <c r="A6" s="105" t="s">
        <v>145</v>
      </c>
      <c r="B6" s="105"/>
      <c r="C6" s="105"/>
    </row>
    <row r="7" spans="1:19" ht="12.75" customHeight="1" x14ac:dyDescent="0.3"/>
    <row r="8" spans="1:19" ht="19.5" customHeight="1" x14ac:dyDescent="0.3">
      <c r="A8" s="96" t="s">
        <v>126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19" ht="19.5" customHeight="1" x14ac:dyDescent="0.3">
      <c r="A9" s="98" t="s">
        <v>127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19" ht="19.5" customHeight="1" x14ac:dyDescent="0.3">
      <c r="A10" s="98" t="s">
        <v>128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 ht="12.75" customHeight="1" thickBot="1" x14ac:dyDescent="0.35"/>
    <row r="12" spans="1:19" ht="30" customHeight="1" x14ac:dyDescent="0.3">
      <c r="A12" s="74" t="s">
        <v>129</v>
      </c>
      <c r="B12" s="76" t="s">
        <v>130</v>
      </c>
      <c r="C12" s="76" t="s">
        <v>131</v>
      </c>
      <c r="D12" s="103" t="s">
        <v>132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04"/>
      <c r="P12" s="103" t="s">
        <v>133</v>
      </c>
      <c r="Q12" s="84"/>
      <c r="R12" s="84"/>
      <c r="S12" s="85"/>
    </row>
    <row r="13" spans="1:19" ht="12.75" customHeight="1" x14ac:dyDescent="0.3">
      <c r="A13" s="99"/>
      <c r="B13" s="101"/>
      <c r="C13" s="101"/>
      <c r="D13" s="95" t="s">
        <v>134</v>
      </c>
      <c r="E13" s="46"/>
      <c r="F13" s="95" t="s">
        <v>135</v>
      </c>
      <c r="G13" s="46"/>
      <c r="H13" s="95" t="s">
        <v>136</v>
      </c>
      <c r="I13" s="46"/>
      <c r="J13" s="95" t="s">
        <v>137</v>
      </c>
      <c r="K13" s="46"/>
      <c r="L13" s="95" t="s">
        <v>138</v>
      </c>
      <c r="M13" s="46"/>
      <c r="N13" s="95" t="s">
        <v>139</v>
      </c>
      <c r="O13" s="46"/>
      <c r="P13" s="95" t="s">
        <v>140</v>
      </c>
      <c r="Q13" s="46"/>
      <c r="R13" s="95" t="s">
        <v>141</v>
      </c>
      <c r="S13" s="87"/>
    </row>
    <row r="14" spans="1:19" ht="12.75" customHeight="1" thickBot="1" x14ac:dyDescent="0.35">
      <c r="A14" s="100"/>
      <c r="B14" s="102"/>
      <c r="C14" s="102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v>16</v>
      </c>
      <c r="D15" s="34">
        <v>1</v>
      </c>
      <c r="E15" s="34">
        <f>ROUND(100*D15/C15,1)</f>
        <v>6.3</v>
      </c>
      <c r="F15" s="34">
        <v>1</v>
      </c>
      <c r="G15" s="34">
        <f>ROUND(100*F15/C15,1)</f>
        <v>6.3</v>
      </c>
      <c r="H15" s="34">
        <v>1</v>
      </c>
      <c r="I15" s="34">
        <f>ROUND(100*H15/C15,1)</f>
        <v>6.3</v>
      </c>
      <c r="J15" s="34">
        <v>0</v>
      </c>
      <c r="K15" s="34">
        <f>ROUND(100*J15/C15,1)</f>
        <v>0</v>
      </c>
      <c r="L15" s="34">
        <v>2</v>
      </c>
      <c r="M15" s="34">
        <f>ROUND(100*L15/C15,1)</f>
        <v>12.5</v>
      </c>
      <c r="N15" s="34">
        <v>11</v>
      </c>
      <c r="O15" s="34">
        <f>MAX(0,100-E15-G15-I15-K15-M15)</f>
        <v>68.600000000000009</v>
      </c>
      <c r="P15" s="34">
        <f>+D15+F15+H15+J15+L15</f>
        <v>5</v>
      </c>
      <c r="Q15" s="34">
        <f>ROUND(100*P15/C15,1)</f>
        <v>31.3</v>
      </c>
      <c r="R15" s="34">
        <v>11</v>
      </c>
      <c r="S15" s="35">
        <f>O15</f>
        <v>68.600000000000009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94" t="s">
        <v>146</v>
      </c>
      <c r="Q20" s="94"/>
      <c r="R20" s="94"/>
      <c r="S20" s="94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2" width="11.44140625" style="1" customWidth="1"/>
    <col min="3" max="3" width="14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105" t="s">
        <v>123</v>
      </c>
      <c r="B1" s="105"/>
      <c r="C1" s="105"/>
    </row>
    <row r="2" spans="1:19" ht="16.5" customHeight="1" x14ac:dyDescent="0.3">
      <c r="A2" s="105" t="s">
        <v>143</v>
      </c>
      <c r="B2" s="105"/>
      <c r="C2" s="105"/>
    </row>
    <row r="3" spans="1:19" ht="16.5" customHeight="1" x14ac:dyDescent="0.3">
      <c r="A3" s="105" t="s">
        <v>124</v>
      </c>
      <c r="B3" s="105"/>
      <c r="C3" s="105"/>
    </row>
    <row r="4" spans="1:19" ht="30" customHeight="1" x14ac:dyDescent="0.3">
      <c r="A4" s="106" t="s">
        <v>148</v>
      </c>
      <c r="B4" s="106"/>
      <c r="C4" s="106"/>
    </row>
    <row r="5" spans="1:19" ht="16.5" customHeight="1" x14ac:dyDescent="0.3">
      <c r="A5" s="105" t="s">
        <v>125</v>
      </c>
      <c r="B5" s="105"/>
      <c r="C5" s="105"/>
    </row>
    <row r="6" spans="1:19" ht="16.5" customHeight="1" x14ac:dyDescent="0.3">
      <c r="A6" s="105" t="s">
        <v>145</v>
      </c>
      <c r="B6" s="105"/>
      <c r="C6" s="105"/>
    </row>
    <row r="7" spans="1:19" ht="12.75" customHeight="1" x14ac:dyDescent="0.3"/>
    <row r="8" spans="1:19" ht="19.5" customHeight="1" x14ac:dyDescent="0.3">
      <c r="A8" s="96" t="s">
        <v>126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19" ht="19.5" customHeight="1" x14ac:dyDescent="0.3">
      <c r="A9" s="98" t="s">
        <v>127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19" ht="19.5" customHeight="1" x14ac:dyDescent="0.3">
      <c r="A10" s="98" t="s">
        <v>128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 ht="12.75" customHeight="1" thickBot="1" x14ac:dyDescent="0.35"/>
    <row r="12" spans="1:19" ht="30" customHeight="1" x14ac:dyDescent="0.3">
      <c r="A12" s="74" t="s">
        <v>129</v>
      </c>
      <c r="B12" s="76" t="s">
        <v>130</v>
      </c>
      <c r="C12" s="76" t="s">
        <v>131</v>
      </c>
      <c r="D12" s="103" t="s">
        <v>132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04"/>
      <c r="P12" s="103" t="s">
        <v>133</v>
      </c>
      <c r="Q12" s="84"/>
      <c r="R12" s="84"/>
      <c r="S12" s="85"/>
    </row>
    <row r="13" spans="1:19" ht="12.75" customHeight="1" x14ac:dyDescent="0.3">
      <c r="A13" s="99"/>
      <c r="B13" s="101"/>
      <c r="C13" s="101"/>
      <c r="D13" s="95" t="s">
        <v>134</v>
      </c>
      <c r="E13" s="46"/>
      <c r="F13" s="95" t="s">
        <v>135</v>
      </c>
      <c r="G13" s="46"/>
      <c r="H13" s="95" t="s">
        <v>136</v>
      </c>
      <c r="I13" s="46"/>
      <c r="J13" s="95" t="s">
        <v>137</v>
      </c>
      <c r="K13" s="46"/>
      <c r="L13" s="95" t="s">
        <v>138</v>
      </c>
      <c r="M13" s="46"/>
      <c r="N13" s="95" t="s">
        <v>139</v>
      </c>
      <c r="O13" s="46"/>
      <c r="P13" s="95" t="s">
        <v>140</v>
      </c>
      <c r="Q13" s="46"/>
      <c r="R13" s="95" t="s">
        <v>141</v>
      </c>
      <c r="S13" s="87"/>
    </row>
    <row r="14" spans="1:19" ht="12.75" customHeight="1" thickBot="1" x14ac:dyDescent="0.35">
      <c r="A14" s="100"/>
      <c r="B14" s="102"/>
      <c r="C14" s="102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f>D15+F15+H15+J15+L15+N15</f>
        <v>26</v>
      </c>
      <c r="D15" s="34">
        <v>3</v>
      </c>
      <c r="E15" s="34">
        <f>ROUND(100*D15/C15,1)</f>
        <v>11.5</v>
      </c>
      <c r="F15" s="34">
        <v>1</v>
      </c>
      <c r="G15" s="34">
        <f>ROUND(100*F15/C15,1)</f>
        <v>3.8</v>
      </c>
      <c r="H15" s="34">
        <v>0</v>
      </c>
      <c r="I15" s="34">
        <f>ROUND(100*H15/C15,1)</f>
        <v>0</v>
      </c>
      <c r="J15" s="34">
        <v>1</v>
      </c>
      <c r="K15" s="34">
        <f>ROUND(100*J15/C15,1)</f>
        <v>3.8</v>
      </c>
      <c r="L15" s="34">
        <v>5</v>
      </c>
      <c r="M15" s="34">
        <f>ROUND(100*L15/C15,1)</f>
        <v>19.2</v>
      </c>
      <c r="N15" s="34">
        <v>16</v>
      </c>
      <c r="O15" s="34">
        <f>MAX(0,100-E15-G15-I15-K15-M15)</f>
        <v>61.7</v>
      </c>
      <c r="P15" s="34">
        <f>+D15+F15+H15+J15+L15</f>
        <v>10</v>
      </c>
      <c r="Q15" s="34">
        <f>ROUND(100*P15/C15,1)</f>
        <v>38.5</v>
      </c>
      <c r="R15" s="34">
        <f>N15</f>
        <v>16</v>
      </c>
      <c r="S15" s="35">
        <f>O15</f>
        <v>61.7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94" t="s">
        <v>146</v>
      </c>
      <c r="Q20" s="94"/>
      <c r="R20" s="94"/>
      <c r="S20" s="94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workbookViewId="0">
      <selection activeCell="S1" sqref="S1:U1048576"/>
    </sheetView>
  </sheetViews>
  <sheetFormatPr defaultColWidth="11.109375" defaultRowHeight="14.4" x14ac:dyDescent="0.3"/>
  <cols>
    <col min="1" max="1" width="11.109375" style="20"/>
    <col min="2" max="2" width="21" style="1" bestFit="1" customWidth="1"/>
    <col min="3" max="3" width="8.21875" style="1" customWidth="1"/>
    <col min="4" max="4" width="3.88671875" style="1" customWidth="1"/>
    <col min="5" max="5" width="3.5546875" style="1" customWidth="1"/>
    <col min="6" max="6" width="2.77734375" style="1" customWidth="1"/>
    <col min="7" max="7" width="2.77734375" style="1" bestFit="1" customWidth="1"/>
    <col min="8" max="8" width="2.21875" style="1" bestFit="1" customWidth="1"/>
    <col min="9" max="9" width="3.77734375" style="1" customWidth="1"/>
    <col min="10" max="11" width="4.77734375" style="1" customWidth="1"/>
    <col min="12" max="12" width="4.77734375" style="39" customWidth="1"/>
    <col min="13" max="13" width="4.77734375" style="1" customWidth="1"/>
    <col min="14" max="14" width="13.33203125" style="1" customWidth="1"/>
    <col min="15" max="15" width="8.77734375" style="1" customWidth="1"/>
    <col min="16" max="16" width="9" style="1" customWidth="1"/>
    <col min="17" max="17" width="13.21875" style="1" customWidth="1"/>
    <col min="18" max="18" width="11.109375" style="1"/>
    <col min="19" max="21" width="0" style="1" hidden="1" customWidth="1"/>
    <col min="22" max="16384" width="11.109375" style="1"/>
  </cols>
  <sheetData>
    <row r="1" spans="1:21" ht="15.6" x14ac:dyDescent="0.3">
      <c r="A1" s="44" t="s">
        <v>153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21" ht="15" customHeight="1" x14ac:dyDescent="0.3">
      <c r="A2" s="47" t="s">
        <v>108</v>
      </c>
      <c r="B2" s="45"/>
      <c r="C2" s="45"/>
      <c r="D2" s="45"/>
      <c r="E2" s="45"/>
      <c r="F2" s="45"/>
      <c r="G2" s="45"/>
      <c r="H2" s="45"/>
      <c r="I2" s="46"/>
      <c r="J2" s="48" t="s">
        <v>88</v>
      </c>
      <c r="K2" s="45"/>
      <c r="L2" s="45"/>
      <c r="M2" s="45"/>
      <c r="N2" s="45"/>
      <c r="O2" s="45"/>
      <c r="P2" s="45"/>
      <c r="Q2" s="46"/>
    </row>
    <row r="3" spans="1:21" ht="29.4" customHeight="1" x14ac:dyDescent="0.3">
      <c r="A3" s="2" t="s">
        <v>89</v>
      </c>
      <c r="B3" s="21" t="s">
        <v>109</v>
      </c>
      <c r="C3" s="49" t="s">
        <v>90</v>
      </c>
      <c r="D3" s="49"/>
      <c r="E3" s="49"/>
      <c r="F3" s="49"/>
      <c r="G3" s="49"/>
      <c r="H3" s="49"/>
      <c r="I3" s="50"/>
      <c r="J3" s="51" t="s">
        <v>158</v>
      </c>
      <c r="K3" s="52"/>
      <c r="L3" s="52"/>
      <c r="M3" s="52"/>
      <c r="N3" s="53"/>
      <c r="O3" s="48" t="s">
        <v>91</v>
      </c>
      <c r="P3" s="45"/>
      <c r="Q3" s="46"/>
    </row>
    <row r="4" spans="1:21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4"/>
      <c r="P4" s="54"/>
      <c r="Q4" s="54"/>
    </row>
    <row r="5" spans="1:21" ht="15" customHeight="1" x14ac:dyDescent="0.3">
      <c r="A5" s="55" t="s">
        <v>92</v>
      </c>
      <c r="B5" s="57" t="s">
        <v>93</v>
      </c>
      <c r="C5" s="59" t="s">
        <v>94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60" t="s">
        <v>95</v>
      </c>
      <c r="Q5" s="62" t="s">
        <v>86</v>
      </c>
    </row>
    <row r="6" spans="1:21" ht="15" customHeight="1" x14ac:dyDescent="0.3">
      <c r="A6" s="56"/>
      <c r="B6" s="58"/>
      <c r="C6" s="62" t="s">
        <v>96</v>
      </c>
      <c r="D6" s="57" t="s">
        <v>97</v>
      </c>
      <c r="E6" s="58"/>
      <c r="F6" s="58"/>
      <c r="G6" s="58"/>
      <c r="H6" s="58"/>
      <c r="I6" s="58"/>
      <c r="J6" s="57" t="s">
        <v>98</v>
      </c>
      <c r="K6" s="58"/>
      <c r="L6" s="58"/>
      <c r="M6" s="58"/>
      <c r="N6" s="57" t="s">
        <v>99</v>
      </c>
      <c r="O6" s="58"/>
      <c r="P6" s="61"/>
      <c r="Q6" s="63"/>
    </row>
    <row r="7" spans="1:21" ht="15" customHeight="1" x14ac:dyDescent="0.3">
      <c r="A7" s="56"/>
      <c r="B7" s="58"/>
      <c r="C7" s="63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65" t="s">
        <v>154</v>
      </c>
      <c r="K7" s="66"/>
      <c r="L7" s="66" t="s">
        <v>155</v>
      </c>
      <c r="M7" s="67"/>
      <c r="N7" s="5" t="s">
        <v>106</v>
      </c>
      <c r="O7" s="5" t="s">
        <v>107</v>
      </c>
      <c r="P7" s="61"/>
      <c r="Q7" s="63"/>
      <c r="S7" s="1" t="s">
        <v>156</v>
      </c>
      <c r="T7" s="1" t="s">
        <v>157</v>
      </c>
      <c r="U7" s="1" t="s">
        <v>260</v>
      </c>
    </row>
    <row r="8" spans="1:21" ht="15" customHeight="1" x14ac:dyDescent="0.3">
      <c r="A8" s="6" t="s">
        <v>261</v>
      </c>
      <c r="B8" s="7" t="s">
        <v>262</v>
      </c>
      <c r="C8" s="8"/>
      <c r="D8" s="8"/>
      <c r="E8" s="8"/>
      <c r="F8" s="8"/>
      <c r="G8" s="8"/>
      <c r="H8" s="8"/>
      <c r="I8" s="8"/>
      <c r="J8" s="57"/>
      <c r="K8" s="57"/>
      <c r="L8" s="57"/>
      <c r="M8" s="57"/>
      <c r="N8" s="38"/>
      <c r="O8" s="38"/>
      <c r="P8" s="38">
        <f>IF(AND(D8="",E8="",S8="",T8=""),0,SUM(D8,E8,S8,T8))</f>
        <v>0</v>
      </c>
      <c r="Q8" s="37" t="str">
        <f>IF(P8="","",VLOOKUP(P8,Ocjene!$B$2:$C$7,2,1))</f>
        <v>F</v>
      </c>
      <c r="S8" s="1" t="str">
        <f>IF(L8="",IF(J8="","",J8),L8)</f>
        <v/>
      </c>
      <c r="T8" s="1" t="str">
        <f>IF(O8="",IF(N8="","",N8),O8)</f>
        <v/>
      </c>
      <c r="U8" s="1" t="str">
        <f>IF(AND(S8="",D8="",E8=""),"",SUM(S8,D8,E8))</f>
        <v/>
      </c>
    </row>
    <row r="9" spans="1:21" ht="15" customHeight="1" x14ac:dyDescent="0.3">
      <c r="A9" s="6" t="s">
        <v>263</v>
      </c>
      <c r="B9" s="7" t="s">
        <v>264</v>
      </c>
      <c r="C9" s="8"/>
      <c r="D9" s="8"/>
      <c r="E9" s="8"/>
      <c r="F9" s="8"/>
      <c r="G9" s="8"/>
      <c r="H9" s="8"/>
      <c r="I9" s="8"/>
      <c r="J9" s="57"/>
      <c r="K9" s="57"/>
      <c r="L9" s="57"/>
      <c r="M9" s="57"/>
      <c r="N9" s="38"/>
      <c r="O9" s="38"/>
      <c r="P9" s="38">
        <f t="shared" ref="P9:P14" si="0">IF(AND(D9="",E9="",S9="",T9=""),0,SUM(D9,E9,S9,T9))</f>
        <v>0</v>
      </c>
      <c r="Q9" s="37" t="str">
        <f>IF(P9="","",VLOOKUP(P9,Ocjene!$B$2:$C$7,2,1))</f>
        <v>F</v>
      </c>
      <c r="S9" s="39" t="str">
        <f t="shared" ref="S9:S51" si="1">IF(L9="",IF(J9="","",J9),L9)</f>
        <v/>
      </c>
      <c r="T9" s="39" t="str">
        <f t="shared" ref="T9:T14" si="2">IF(O9="",IF(N9="","",N9),O9)</f>
        <v/>
      </c>
      <c r="U9" s="39" t="str">
        <f t="shared" ref="U9:U14" si="3">IF(AND(S9="",D9="",E9=""),"",SUM(S9,D9,E9))</f>
        <v/>
      </c>
    </row>
    <row r="10" spans="1:21" ht="15" customHeight="1" x14ac:dyDescent="0.3">
      <c r="A10" s="6" t="s">
        <v>265</v>
      </c>
      <c r="B10" s="7" t="s">
        <v>266</v>
      </c>
      <c r="C10" s="8"/>
      <c r="D10" s="8"/>
      <c r="E10" s="8"/>
      <c r="F10" s="8"/>
      <c r="G10" s="8"/>
      <c r="H10" s="8"/>
      <c r="I10" s="8"/>
      <c r="J10" s="57">
        <v>13.5</v>
      </c>
      <c r="K10" s="57"/>
      <c r="L10" s="57"/>
      <c r="M10" s="57"/>
      <c r="N10" s="38"/>
      <c r="O10" s="38"/>
      <c r="P10" s="38">
        <f t="shared" si="0"/>
        <v>13.5</v>
      </c>
      <c r="Q10" s="37" t="str">
        <f>IF(P10="","",VLOOKUP(P10,Ocjene!$B$2:$C$7,2,1))</f>
        <v>F</v>
      </c>
      <c r="S10" s="39">
        <f t="shared" si="1"/>
        <v>13.5</v>
      </c>
      <c r="T10" s="39" t="str">
        <f t="shared" si="2"/>
        <v/>
      </c>
      <c r="U10" s="39">
        <f t="shared" si="3"/>
        <v>13.5</v>
      </c>
    </row>
    <row r="11" spans="1:21" ht="15" customHeight="1" x14ac:dyDescent="0.3">
      <c r="A11" s="6" t="s">
        <v>267</v>
      </c>
      <c r="B11" s="7" t="s">
        <v>268</v>
      </c>
      <c r="C11" s="8"/>
      <c r="D11" s="8"/>
      <c r="E11" s="8"/>
      <c r="F11" s="8"/>
      <c r="G11" s="8"/>
      <c r="H11" s="8"/>
      <c r="I11" s="8"/>
      <c r="J11" s="57"/>
      <c r="K11" s="57"/>
      <c r="L11" s="57"/>
      <c r="M11" s="57"/>
      <c r="N11" s="38"/>
      <c r="O11" s="38"/>
      <c r="P11" s="38">
        <f t="shared" si="0"/>
        <v>0</v>
      </c>
      <c r="Q11" s="37" t="str">
        <f>IF(P11="","",VLOOKUP(P11,Ocjene!$B$2:$C$7,2,1))</f>
        <v>F</v>
      </c>
      <c r="S11" s="39" t="str">
        <f t="shared" si="1"/>
        <v/>
      </c>
      <c r="T11" s="39" t="str">
        <f t="shared" si="2"/>
        <v/>
      </c>
      <c r="U11" s="39" t="str">
        <f t="shared" si="3"/>
        <v/>
      </c>
    </row>
    <row r="12" spans="1:21" ht="15" customHeight="1" x14ac:dyDescent="0.3">
      <c r="A12" s="6" t="s">
        <v>269</v>
      </c>
      <c r="B12" s="7" t="s">
        <v>270</v>
      </c>
      <c r="C12" s="8"/>
      <c r="D12" s="8"/>
      <c r="E12" s="8"/>
      <c r="F12" s="8"/>
      <c r="G12" s="8"/>
      <c r="H12" s="8"/>
      <c r="I12" s="8"/>
      <c r="J12" s="57"/>
      <c r="K12" s="57"/>
      <c r="L12" s="57"/>
      <c r="M12" s="57"/>
      <c r="N12" s="38"/>
      <c r="O12" s="38"/>
      <c r="P12" s="38">
        <f t="shared" si="0"/>
        <v>0</v>
      </c>
      <c r="Q12" s="37" t="str">
        <f>IF(P12="","",VLOOKUP(P12,Ocjene!$B$2:$C$7,2,1))</f>
        <v>F</v>
      </c>
      <c r="S12" s="39" t="str">
        <f t="shared" si="1"/>
        <v/>
      </c>
      <c r="T12" s="39" t="str">
        <f t="shared" si="2"/>
        <v/>
      </c>
      <c r="U12" s="39" t="str">
        <f t="shared" si="3"/>
        <v/>
      </c>
    </row>
    <row r="13" spans="1:21" ht="15" customHeight="1" x14ac:dyDescent="0.3">
      <c r="A13" s="6" t="s">
        <v>271</v>
      </c>
      <c r="B13" s="7" t="s">
        <v>272</v>
      </c>
      <c r="C13" s="8"/>
      <c r="D13" s="8">
        <v>5</v>
      </c>
      <c r="E13" s="8"/>
      <c r="F13" s="8"/>
      <c r="G13" s="8"/>
      <c r="H13" s="8"/>
      <c r="I13" s="8"/>
      <c r="J13" s="57">
        <v>18</v>
      </c>
      <c r="K13" s="57"/>
      <c r="L13" s="57"/>
      <c r="M13" s="57"/>
      <c r="N13" s="38"/>
      <c r="O13" s="38"/>
      <c r="P13" s="38">
        <f t="shared" si="0"/>
        <v>23</v>
      </c>
      <c r="Q13" s="37" t="str">
        <f>IF(P13="","",VLOOKUP(P13,Ocjene!$B$2:$C$7,2,1))</f>
        <v>F</v>
      </c>
      <c r="S13" s="39">
        <f t="shared" si="1"/>
        <v>18</v>
      </c>
      <c r="T13" s="39" t="str">
        <f t="shared" si="2"/>
        <v/>
      </c>
      <c r="U13" s="39">
        <f t="shared" si="3"/>
        <v>23</v>
      </c>
    </row>
    <row r="14" spans="1:21" ht="15" customHeight="1" x14ac:dyDescent="0.3">
      <c r="A14" s="6" t="s">
        <v>273</v>
      </c>
      <c r="B14" s="7" t="s">
        <v>274</v>
      </c>
      <c r="C14" s="8"/>
      <c r="D14" s="8"/>
      <c r="E14" s="8"/>
      <c r="F14" s="8"/>
      <c r="G14" s="8"/>
      <c r="H14" s="8"/>
      <c r="I14" s="8"/>
      <c r="J14" s="57"/>
      <c r="K14" s="57"/>
      <c r="L14" s="57"/>
      <c r="M14" s="57"/>
      <c r="N14" s="38"/>
      <c r="O14" s="38"/>
      <c r="P14" s="38">
        <f t="shared" si="0"/>
        <v>0</v>
      </c>
      <c r="Q14" s="37" t="str">
        <f>IF(P14="","",VLOOKUP(P14,Ocjene!$B$2:$C$7,2,1))</f>
        <v>F</v>
      </c>
      <c r="S14" s="39" t="str">
        <f t="shared" si="1"/>
        <v/>
      </c>
      <c r="T14" s="39" t="str">
        <f t="shared" si="2"/>
        <v/>
      </c>
      <c r="U14" s="39" t="str">
        <f t="shared" si="3"/>
        <v/>
      </c>
    </row>
    <row r="15" spans="1:21" ht="15" customHeight="1" x14ac:dyDescent="0.3">
      <c r="A15" s="9"/>
      <c r="B15" s="10"/>
      <c r="C15" s="11"/>
      <c r="D15" s="11"/>
      <c r="E15" s="11"/>
      <c r="F15" s="11"/>
      <c r="G15" s="11"/>
      <c r="H15" s="11"/>
      <c r="I15" s="11"/>
      <c r="J15" s="64"/>
      <c r="K15" s="64"/>
      <c r="L15" s="68"/>
      <c r="M15" s="68"/>
      <c r="N15" s="12"/>
      <c r="O15" s="12"/>
      <c r="P15" s="12"/>
      <c r="Q15" s="13"/>
      <c r="R15" s="19"/>
      <c r="S15" s="39" t="str">
        <f t="shared" si="1"/>
        <v/>
      </c>
      <c r="T15" s="39"/>
    </row>
    <row r="16" spans="1:21" ht="15" customHeight="1" x14ac:dyDescent="0.3">
      <c r="A16" s="9"/>
      <c r="B16" s="10"/>
      <c r="C16" s="11"/>
      <c r="D16" s="11"/>
      <c r="E16" s="11"/>
      <c r="F16" s="11"/>
      <c r="G16" s="11"/>
      <c r="H16" s="11"/>
      <c r="I16" s="11"/>
      <c r="J16" s="64"/>
      <c r="K16" s="64"/>
      <c r="L16" s="68"/>
      <c r="M16" s="68"/>
      <c r="N16" s="12"/>
      <c r="O16" s="12"/>
      <c r="P16" s="12"/>
      <c r="Q16" s="13"/>
      <c r="R16" s="19"/>
      <c r="S16" s="39" t="str">
        <f t="shared" si="1"/>
        <v/>
      </c>
      <c r="T16" s="39"/>
    </row>
    <row r="17" spans="1:20" ht="15" customHeight="1" x14ac:dyDescent="0.3">
      <c r="A17" s="9"/>
      <c r="B17" s="10"/>
      <c r="C17" s="11"/>
      <c r="D17" s="11"/>
      <c r="E17" s="11"/>
      <c r="F17" s="11"/>
      <c r="G17" s="11"/>
      <c r="H17" s="11"/>
      <c r="I17" s="11"/>
      <c r="J17" s="64"/>
      <c r="K17" s="64"/>
      <c r="L17" s="68"/>
      <c r="M17" s="68"/>
      <c r="N17" s="12"/>
      <c r="O17" s="12"/>
      <c r="P17" s="12"/>
      <c r="Q17" s="13"/>
      <c r="R17" s="19"/>
      <c r="S17" s="39" t="str">
        <f t="shared" si="1"/>
        <v/>
      </c>
      <c r="T17" s="39"/>
    </row>
    <row r="18" spans="1:20" ht="15" customHeight="1" x14ac:dyDescent="0.3">
      <c r="A18" s="9"/>
      <c r="B18" s="10"/>
      <c r="C18" s="11"/>
      <c r="D18" s="11"/>
      <c r="E18" s="11"/>
      <c r="F18" s="11"/>
      <c r="G18" s="11"/>
      <c r="H18" s="11"/>
      <c r="I18" s="11"/>
      <c r="J18" s="64"/>
      <c r="K18" s="64"/>
      <c r="L18" s="68"/>
      <c r="M18" s="68"/>
      <c r="N18" s="12"/>
      <c r="O18" s="12"/>
      <c r="P18" s="12"/>
      <c r="Q18" s="13"/>
      <c r="R18" s="19"/>
      <c r="S18" s="39" t="str">
        <f t="shared" si="1"/>
        <v/>
      </c>
      <c r="T18" s="39"/>
    </row>
    <row r="19" spans="1:20" ht="15" customHeight="1" x14ac:dyDescent="0.3">
      <c r="A19" s="9"/>
      <c r="B19" s="10"/>
      <c r="C19" s="11"/>
      <c r="D19" s="11"/>
      <c r="E19" s="11"/>
      <c r="F19" s="11"/>
      <c r="G19" s="11"/>
      <c r="H19" s="11"/>
      <c r="I19" s="11"/>
      <c r="J19" s="64"/>
      <c r="K19" s="64"/>
      <c r="L19" s="68"/>
      <c r="M19" s="68"/>
      <c r="N19" s="12"/>
      <c r="O19" s="12"/>
      <c r="P19" s="12"/>
      <c r="Q19" s="13"/>
      <c r="R19" s="19"/>
      <c r="S19" s="39" t="str">
        <f t="shared" si="1"/>
        <v/>
      </c>
      <c r="T19" s="39"/>
    </row>
    <row r="20" spans="1:20" ht="15" customHeight="1" x14ac:dyDescent="0.3">
      <c r="A20" s="9"/>
      <c r="B20" s="10"/>
      <c r="C20" s="11"/>
      <c r="D20" s="11"/>
      <c r="E20" s="11"/>
      <c r="F20" s="11"/>
      <c r="G20" s="11"/>
      <c r="H20" s="11"/>
      <c r="I20" s="11"/>
      <c r="J20" s="64"/>
      <c r="K20" s="64"/>
      <c r="L20" s="68"/>
      <c r="M20" s="68"/>
      <c r="N20" s="12"/>
      <c r="O20" s="12"/>
      <c r="P20" s="12"/>
      <c r="Q20" s="13"/>
      <c r="R20" s="19"/>
      <c r="S20" s="39" t="str">
        <f t="shared" si="1"/>
        <v/>
      </c>
      <c r="T20" s="39"/>
    </row>
    <row r="21" spans="1:20" ht="15" customHeight="1" x14ac:dyDescent="0.3">
      <c r="A21" s="9"/>
      <c r="B21" s="10"/>
      <c r="C21" s="11"/>
      <c r="D21" s="11"/>
      <c r="E21" s="11"/>
      <c r="F21" s="11"/>
      <c r="G21" s="11"/>
      <c r="H21" s="11"/>
      <c r="I21" s="11"/>
      <c r="J21" s="64"/>
      <c r="K21" s="64"/>
      <c r="L21" s="68"/>
      <c r="M21" s="68"/>
      <c r="N21" s="12"/>
      <c r="O21" s="12"/>
      <c r="P21" s="12"/>
      <c r="Q21" s="13"/>
      <c r="R21" s="19"/>
      <c r="S21" s="39" t="str">
        <f t="shared" si="1"/>
        <v/>
      </c>
      <c r="T21" s="39"/>
    </row>
    <row r="22" spans="1:20" ht="15" customHeight="1" x14ac:dyDescent="0.3">
      <c r="A22" s="9"/>
      <c r="B22" s="10"/>
      <c r="C22" s="11"/>
      <c r="D22" s="11"/>
      <c r="E22" s="11"/>
      <c r="F22" s="11"/>
      <c r="G22" s="11"/>
      <c r="H22" s="11"/>
      <c r="I22" s="11"/>
      <c r="J22" s="64"/>
      <c r="K22" s="64"/>
      <c r="L22" s="68"/>
      <c r="M22" s="68"/>
      <c r="N22" s="12"/>
      <c r="O22" s="12"/>
      <c r="P22" s="12"/>
      <c r="Q22" s="13"/>
      <c r="S22" s="39" t="str">
        <f t="shared" si="1"/>
        <v/>
      </c>
      <c r="T22" s="39"/>
    </row>
    <row r="23" spans="1:20" ht="15" customHeight="1" x14ac:dyDescent="0.3">
      <c r="A23" s="9"/>
      <c r="B23" s="10"/>
      <c r="C23" s="11"/>
      <c r="D23" s="11"/>
      <c r="E23" s="11"/>
      <c r="F23" s="11"/>
      <c r="G23" s="11"/>
      <c r="H23" s="11"/>
      <c r="I23" s="11"/>
      <c r="J23" s="64"/>
      <c r="K23" s="64"/>
      <c r="L23" s="68"/>
      <c r="M23" s="68"/>
      <c r="N23" s="12"/>
      <c r="O23" s="12"/>
      <c r="P23" s="12"/>
      <c r="Q23" s="13"/>
      <c r="S23" s="39" t="str">
        <f t="shared" si="1"/>
        <v/>
      </c>
      <c r="T23" s="39"/>
    </row>
    <row r="24" spans="1:20" ht="15" customHeight="1" x14ac:dyDescent="0.3">
      <c r="A24" s="9"/>
      <c r="B24" s="10"/>
      <c r="C24" s="11"/>
      <c r="D24" s="11"/>
      <c r="E24" s="11"/>
      <c r="F24" s="11"/>
      <c r="G24" s="11"/>
      <c r="H24" s="11"/>
      <c r="I24" s="11"/>
      <c r="J24" s="64"/>
      <c r="K24" s="64"/>
      <c r="L24" s="68"/>
      <c r="M24" s="68"/>
      <c r="N24" s="12"/>
      <c r="O24" s="12"/>
      <c r="P24" s="12"/>
      <c r="Q24" s="13"/>
      <c r="S24" s="39" t="str">
        <f t="shared" si="1"/>
        <v/>
      </c>
      <c r="T24" s="39"/>
    </row>
    <row r="25" spans="1:20" ht="15" customHeight="1" x14ac:dyDescent="0.3">
      <c r="A25" s="9"/>
      <c r="B25" s="10"/>
      <c r="C25" s="11"/>
      <c r="D25" s="11"/>
      <c r="E25" s="11"/>
      <c r="F25" s="11"/>
      <c r="G25" s="11"/>
      <c r="H25" s="11"/>
      <c r="I25" s="11"/>
      <c r="J25" s="64"/>
      <c r="K25" s="64"/>
      <c r="L25" s="68"/>
      <c r="M25" s="68"/>
      <c r="N25" s="12"/>
      <c r="O25" s="12"/>
      <c r="P25" s="12"/>
      <c r="Q25" s="13"/>
      <c r="S25" s="39" t="str">
        <f t="shared" si="1"/>
        <v/>
      </c>
      <c r="T25" s="39"/>
    </row>
    <row r="26" spans="1:20" ht="15" customHeight="1" x14ac:dyDescent="0.3">
      <c r="A26" s="9"/>
      <c r="B26" s="10"/>
      <c r="C26" s="11"/>
      <c r="D26" s="11"/>
      <c r="E26" s="11"/>
      <c r="F26" s="11"/>
      <c r="G26" s="11"/>
      <c r="H26" s="11"/>
      <c r="I26" s="11"/>
      <c r="J26" s="64"/>
      <c r="K26" s="64"/>
      <c r="L26" s="68"/>
      <c r="M26" s="68"/>
      <c r="N26" s="12"/>
      <c r="O26" s="12"/>
      <c r="P26" s="12"/>
      <c r="Q26" s="13"/>
      <c r="S26" s="39" t="str">
        <f t="shared" si="1"/>
        <v/>
      </c>
      <c r="T26" s="39"/>
    </row>
    <row r="27" spans="1:20" ht="15" customHeight="1" x14ac:dyDescent="0.3">
      <c r="A27" s="9"/>
      <c r="B27" s="10"/>
      <c r="C27" s="11"/>
      <c r="D27" s="11"/>
      <c r="E27" s="11"/>
      <c r="F27" s="11"/>
      <c r="G27" s="11"/>
      <c r="H27" s="11"/>
      <c r="I27" s="11"/>
      <c r="J27" s="64"/>
      <c r="K27" s="64"/>
      <c r="L27" s="68"/>
      <c r="M27" s="68"/>
      <c r="N27" s="12"/>
      <c r="O27" s="12"/>
      <c r="P27" s="12"/>
      <c r="Q27" s="13"/>
      <c r="S27" s="39" t="str">
        <f t="shared" si="1"/>
        <v/>
      </c>
      <c r="T27" s="39"/>
    </row>
    <row r="28" spans="1:20" ht="15" customHeight="1" x14ac:dyDescent="0.3">
      <c r="A28" s="9"/>
      <c r="B28" s="10"/>
      <c r="C28" s="11"/>
      <c r="D28" s="11"/>
      <c r="E28" s="11"/>
      <c r="F28" s="11"/>
      <c r="G28" s="11"/>
      <c r="H28" s="11"/>
      <c r="I28" s="11"/>
      <c r="J28" s="64"/>
      <c r="K28" s="64"/>
      <c r="L28" s="68"/>
      <c r="M28" s="68"/>
      <c r="N28" s="12"/>
      <c r="O28" s="12"/>
      <c r="P28" s="12"/>
      <c r="Q28" s="13"/>
      <c r="S28" s="39" t="str">
        <f t="shared" si="1"/>
        <v/>
      </c>
      <c r="T28" s="39"/>
    </row>
    <row r="29" spans="1:20" ht="15" customHeight="1" x14ac:dyDescent="0.3">
      <c r="A29" s="9"/>
      <c r="B29" s="10"/>
      <c r="C29" s="11"/>
      <c r="D29" s="11"/>
      <c r="E29" s="11"/>
      <c r="F29" s="11"/>
      <c r="G29" s="11"/>
      <c r="H29" s="11"/>
      <c r="I29" s="11"/>
      <c r="J29" s="64"/>
      <c r="K29" s="64"/>
      <c r="L29" s="68"/>
      <c r="M29" s="68"/>
      <c r="N29" s="12"/>
      <c r="O29" s="12"/>
      <c r="P29" s="12"/>
      <c r="Q29" s="13"/>
      <c r="S29" s="39" t="str">
        <f t="shared" si="1"/>
        <v/>
      </c>
      <c r="T29" s="39"/>
    </row>
    <row r="30" spans="1:20" ht="15" customHeight="1" x14ac:dyDescent="0.3">
      <c r="A30" s="9"/>
      <c r="B30" s="10"/>
      <c r="C30" s="11"/>
      <c r="D30" s="11"/>
      <c r="E30" s="11"/>
      <c r="F30" s="11"/>
      <c r="G30" s="11"/>
      <c r="H30" s="11"/>
      <c r="I30" s="11"/>
      <c r="J30" s="64"/>
      <c r="K30" s="64"/>
      <c r="L30" s="68"/>
      <c r="M30" s="68"/>
      <c r="N30" s="12"/>
      <c r="O30" s="12"/>
      <c r="P30" s="12"/>
      <c r="Q30" s="13"/>
      <c r="S30" s="39" t="str">
        <f t="shared" si="1"/>
        <v/>
      </c>
      <c r="T30" s="39"/>
    </row>
    <row r="31" spans="1:20" ht="15" customHeight="1" x14ac:dyDescent="0.3">
      <c r="A31" s="9"/>
      <c r="B31" s="10"/>
      <c r="C31" s="11"/>
      <c r="D31" s="11"/>
      <c r="E31" s="11"/>
      <c r="F31" s="11"/>
      <c r="G31" s="11"/>
      <c r="H31" s="11"/>
      <c r="I31" s="11"/>
      <c r="J31" s="64"/>
      <c r="K31" s="64"/>
      <c r="L31" s="68"/>
      <c r="M31" s="68"/>
      <c r="N31" s="12"/>
      <c r="O31" s="12"/>
      <c r="P31" s="12"/>
      <c r="Q31" s="13"/>
      <c r="S31" s="39" t="str">
        <f t="shared" si="1"/>
        <v/>
      </c>
      <c r="T31" s="39"/>
    </row>
    <row r="32" spans="1:20" ht="15" customHeight="1" x14ac:dyDescent="0.3">
      <c r="A32" s="9"/>
      <c r="B32" s="10"/>
      <c r="C32" s="11"/>
      <c r="D32" s="11"/>
      <c r="E32" s="11"/>
      <c r="F32" s="11"/>
      <c r="G32" s="11"/>
      <c r="H32" s="11"/>
      <c r="I32" s="11"/>
      <c r="J32" s="64"/>
      <c r="K32" s="64"/>
      <c r="L32" s="68"/>
      <c r="M32" s="68"/>
      <c r="N32" s="12"/>
      <c r="O32" s="12"/>
      <c r="P32" s="12"/>
      <c r="Q32" s="13"/>
      <c r="S32" s="39" t="str">
        <f t="shared" si="1"/>
        <v/>
      </c>
      <c r="T32" s="39"/>
    </row>
    <row r="33" spans="1:20" ht="15" customHeight="1" x14ac:dyDescent="0.3">
      <c r="A33" s="9"/>
      <c r="B33" s="10"/>
      <c r="C33" s="11"/>
      <c r="D33" s="11"/>
      <c r="E33" s="11"/>
      <c r="F33" s="11"/>
      <c r="G33" s="11"/>
      <c r="H33" s="11"/>
      <c r="I33" s="11"/>
      <c r="J33" s="64"/>
      <c r="K33" s="64"/>
      <c r="L33" s="68"/>
      <c r="M33" s="68"/>
      <c r="N33" s="12"/>
      <c r="O33" s="12"/>
      <c r="P33" s="12"/>
      <c r="Q33" s="13"/>
      <c r="S33" s="39" t="str">
        <f t="shared" si="1"/>
        <v/>
      </c>
      <c r="T33" s="39"/>
    </row>
    <row r="34" spans="1:20" ht="15" customHeight="1" x14ac:dyDescent="0.3">
      <c r="A34" s="9"/>
      <c r="B34" s="10"/>
      <c r="C34" s="11"/>
      <c r="D34" s="11"/>
      <c r="E34" s="11"/>
      <c r="F34" s="11"/>
      <c r="G34" s="11"/>
      <c r="H34" s="11"/>
      <c r="I34" s="11"/>
      <c r="J34" s="64"/>
      <c r="K34" s="64"/>
      <c r="L34" s="68"/>
      <c r="M34" s="68"/>
      <c r="N34" s="12"/>
      <c r="O34" s="12"/>
      <c r="P34" s="12"/>
      <c r="Q34" s="13"/>
      <c r="S34" s="39" t="str">
        <f t="shared" si="1"/>
        <v/>
      </c>
      <c r="T34" s="39"/>
    </row>
    <row r="35" spans="1:20" x14ac:dyDescent="0.3">
      <c r="A35" s="9"/>
      <c r="B35" s="10"/>
      <c r="C35" s="11"/>
      <c r="D35" s="11"/>
      <c r="E35" s="11"/>
      <c r="F35" s="11"/>
      <c r="G35" s="11"/>
      <c r="H35" s="11"/>
      <c r="I35" s="11"/>
      <c r="J35" s="64"/>
      <c r="K35" s="64"/>
      <c r="L35" s="68"/>
      <c r="M35" s="68"/>
      <c r="N35" s="12"/>
      <c r="O35" s="12"/>
      <c r="P35" s="12"/>
      <c r="Q35" s="13"/>
      <c r="S35" s="39" t="str">
        <f t="shared" si="1"/>
        <v/>
      </c>
      <c r="T35" s="39"/>
    </row>
    <row r="36" spans="1:20" x14ac:dyDescent="0.3">
      <c r="A36" s="9"/>
      <c r="B36" s="10"/>
      <c r="C36" s="11"/>
      <c r="D36" s="11"/>
      <c r="E36" s="11"/>
      <c r="F36" s="11"/>
      <c r="G36" s="11"/>
      <c r="H36" s="11"/>
      <c r="I36" s="11"/>
      <c r="J36" s="64"/>
      <c r="K36" s="64"/>
      <c r="L36" s="68"/>
      <c r="M36" s="68"/>
      <c r="N36" s="12"/>
      <c r="O36" s="12"/>
      <c r="P36" s="12"/>
      <c r="Q36" s="13"/>
      <c r="S36" s="39" t="str">
        <f t="shared" si="1"/>
        <v/>
      </c>
      <c r="T36" s="39"/>
    </row>
    <row r="37" spans="1:20" x14ac:dyDescent="0.3">
      <c r="A37" s="9"/>
      <c r="B37" s="10"/>
      <c r="C37" s="11"/>
      <c r="D37" s="11"/>
      <c r="E37" s="11"/>
      <c r="F37" s="11"/>
      <c r="G37" s="11"/>
      <c r="H37" s="11"/>
      <c r="I37" s="11"/>
      <c r="J37" s="64"/>
      <c r="K37" s="64"/>
      <c r="L37" s="68"/>
      <c r="M37" s="68"/>
      <c r="N37" s="12"/>
      <c r="O37" s="12"/>
      <c r="P37" s="12"/>
      <c r="Q37" s="13"/>
      <c r="S37" s="39" t="str">
        <f t="shared" si="1"/>
        <v/>
      </c>
      <c r="T37" s="39"/>
    </row>
    <row r="38" spans="1:20" x14ac:dyDescent="0.3">
      <c r="A38" s="9"/>
      <c r="B38" s="10"/>
      <c r="C38" s="11"/>
      <c r="D38" s="11"/>
      <c r="E38" s="11"/>
      <c r="F38" s="11"/>
      <c r="G38" s="11"/>
      <c r="H38" s="11"/>
      <c r="I38" s="11"/>
      <c r="J38" s="64"/>
      <c r="K38" s="64"/>
      <c r="L38" s="68"/>
      <c r="M38" s="68"/>
      <c r="N38" s="12"/>
      <c r="O38" s="12"/>
      <c r="P38" s="12"/>
      <c r="Q38" s="13"/>
      <c r="S38" s="39" t="str">
        <f t="shared" si="1"/>
        <v/>
      </c>
      <c r="T38" s="39"/>
    </row>
    <row r="39" spans="1:20" x14ac:dyDescent="0.3">
      <c r="A39" s="9"/>
      <c r="B39" s="10"/>
      <c r="C39" s="11"/>
      <c r="D39" s="11"/>
      <c r="E39" s="11"/>
      <c r="F39" s="11"/>
      <c r="G39" s="11"/>
      <c r="H39" s="11"/>
      <c r="I39" s="11"/>
      <c r="J39" s="64"/>
      <c r="K39" s="64"/>
      <c r="L39" s="68"/>
      <c r="M39" s="68"/>
      <c r="N39" s="12"/>
      <c r="O39" s="12"/>
      <c r="P39" s="12"/>
      <c r="Q39" s="13"/>
      <c r="S39" s="39" t="str">
        <f t="shared" si="1"/>
        <v/>
      </c>
      <c r="T39" s="39"/>
    </row>
    <row r="40" spans="1:20" x14ac:dyDescent="0.3">
      <c r="A40" s="9"/>
      <c r="B40" s="10"/>
      <c r="C40" s="11"/>
      <c r="D40" s="11"/>
      <c r="E40" s="11"/>
      <c r="F40" s="11"/>
      <c r="G40" s="11"/>
      <c r="H40" s="11"/>
      <c r="I40" s="11"/>
      <c r="J40" s="64"/>
      <c r="K40" s="64"/>
      <c r="L40" s="68"/>
      <c r="M40" s="68"/>
      <c r="N40" s="12"/>
      <c r="O40" s="12"/>
      <c r="P40" s="12"/>
      <c r="Q40" s="13"/>
      <c r="S40" s="39" t="str">
        <f t="shared" si="1"/>
        <v/>
      </c>
      <c r="T40" s="39"/>
    </row>
    <row r="41" spans="1:20" x14ac:dyDescent="0.3">
      <c r="A41" s="9"/>
      <c r="B41" s="10"/>
      <c r="C41" s="11"/>
      <c r="D41" s="11"/>
      <c r="E41" s="11"/>
      <c r="F41" s="11"/>
      <c r="G41" s="11"/>
      <c r="H41" s="11"/>
      <c r="I41" s="11"/>
      <c r="J41" s="64"/>
      <c r="K41" s="64"/>
      <c r="L41" s="68"/>
      <c r="M41" s="68"/>
      <c r="N41" s="12"/>
      <c r="O41" s="12"/>
      <c r="P41" s="12"/>
      <c r="Q41" s="13"/>
      <c r="S41" s="39" t="str">
        <f t="shared" si="1"/>
        <v/>
      </c>
      <c r="T41" s="39"/>
    </row>
    <row r="42" spans="1:20" x14ac:dyDescent="0.3">
      <c r="A42" s="9"/>
      <c r="B42" s="10"/>
      <c r="C42" s="11"/>
      <c r="D42" s="11"/>
      <c r="E42" s="11"/>
      <c r="F42" s="11"/>
      <c r="G42" s="11"/>
      <c r="H42" s="11"/>
      <c r="I42" s="11"/>
      <c r="J42" s="64"/>
      <c r="K42" s="64"/>
      <c r="L42" s="68"/>
      <c r="M42" s="68"/>
      <c r="N42" s="12"/>
      <c r="O42" s="12"/>
      <c r="P42" s="12"/>
      <c r="Q42" s="13"/>
      <c r="S42" s="39" t="str">
        <f t="shared" si="1"/>
        <v/>
      </c>
      <c r="T42" s="39"/>
    </row>
    <row r="43" spans="1:20" x14ac:dyDescent="0.3">
      <c r="A43" s="9"/>
      <c r="B43" s="10"/>
      <c r="C43" s="11"/>
      <c r="D43" s="11"/>
      <c r="E43" s="11"/>
      <c r="F43" s="11"/>
      <c r="G43" s="11"/>
      <c r="H43" s="11"/>
      <c r="I43" s="11"/>
      <c r="J43" s="64"/>
      <c r="K43" s="64"/>
      <c r="L43" s="68"/>
      <c r="M43" s="68"/>
      <c r="N43" s="12"/>
      <c r="O43" s="12"/>
      <c r="P43" s="12"/>
      <c r="Q43" s="13"/>
      <c r="S43" s="39" t="str">
        <f t="shared" si="1"/>
        <v/>
      </c>
      <c r="T43" s="39"/>
    </row>
    <row r="44" spans="1:20" x14ac:dyDescent="0.3">
      <c r="A44" s="9"/>
      <c r="B44" s="10"/>
      <c r="C44" s="11"/>
      <c r="D44" s="11"/>
      <c r="E44" s="11"/>
      <c r="F44" s="11"/>
      <c r="G44" s="11"/>
      <c r="H44" s="11"/>
      <c r="I44" s="11"/>
      <c r="J44" s="64"/>
      <c r="K44" s="64"/>
      <c r="L44" s="68"/>
      <c r="M44" s="68"/>
      <c r="N44" s="12"/>
      <c r="O44" s="12"/>
      <c r="P44" s="12"/>
      <c r="Q44" s="13"/>
      <c r="S44" s="39" t="str">
        <f t="shared" si="1"/>
        <v/>
      </c>
      <c r="T44" s="39"/>
    </row>
    <row r="45" spans="1:20" x14ac:dyDescent="0.3">
      <c r="A45" s="9"/>
      <c r="B45" s="10"/>
      <c r="C45" s="11"/>
      <c r="D45" s="11"/>
      <c r="E45" s="11"/>
      <c r="F45" s="11"/>
      <c r="G45" s="11"/>
      <c r="H45" s="11"/>
      <c r="I45" s="11"/>
      <c r="J45" s="64"/>
      <c r="K45" s="64"/>
      <c r="L45" s="68"/>
      <c r="M45" s="68"/>
      <c r="N45" s="12"/>
      <c r="O45" s="12"/>
      <c r="P45" s="12"/>
      <c r="Q45" s="13"/>
      <c r="S45" s="39" t="str">
        <f t="shared" si="1"/>
        <v/>
      </c>
      <c r="T45" s="39"/>
    </row>
    <row r="46" spans="1:20" x14ac:dyDescent="0.3">
      <c r="A46" s="9"/>
      <c r="B46" s="10"/>
      <c r="C46" s="11"/>
      <c r="D46" s="11"/>
      <c r="E46" s="11"/>
      <c r="F46" s="11"/>
      <c r="G46" s="11"/>
      <c r="H46" s="11"/>
      <c r="I46" s="11"/>
      <c r="J46" s="64"/>
      <c r="K46" s="64"/>
      <c r="L46" s="68"/>
      <c r="M46" s="68"/>
      <c r="N46" s="12"/>
      <c r="O46" s="12"/>
      <c r="P46" s="12"/>
      <c r="Q46" s="13"/>
      <c r="S46" s="39" t="str">
        <f t="shared" si="1"/>
        <v/>
      </c>
      <c r="T46" s="39"/>
    </row>
    <row r="47" spans="1:20" x14ac:dyDescent="0.3">
      <c r="A47" s="9"/>
      <c r="B47" s="10"/>
      <c r="C47" s="11"/>
      <c r="D47" s="11"/>
      <c r="E47" s="11"/>
      <c r="F47" s="11"/>
      <c r="G47" s="11"/>
      <c r="H47" s="11"/>
      <c r="I47" s="11"/>
      <c r="J47" s="64"/>
      <c r="K47" s="64"/>
      <c r="L47" s="68"/>
      <c r="M47" s="68"/>
      <c r="N47" s="12"/>
      <c r="O47" s="12"/>
      <c r="P47" s="12"/>
      <c r="Q47" s="13"/>
      <c r="S47" s="39" t="str">
        <f t="shared" si="1"/>
        <v/>
      </c>
      <c r="T47" s="39"/>
    </row>
    <row r="48" spans="1:20" x14ac:dyDescent="0.3">
      <c r="A48" s="9"/>
      <c r="B48" s="10"/>
      <c r="C48" s="11"/>
      <c r="D48" s="11"/>
      <c r="E48" s="11"/>
      <c r="F48" s="11"/>
      <c r="G48" s="11"/>
      <c r="H48" s="11"/>
      <c r="I48" s="11"/>
      <c r="J48" s="64"/>
      <c r="K48" s="64"/>
      <c r="L48" s="68"/>
      <c r="M48" s="68"/>
      <c r="N48" s="12"/>
      <c r="O48" s="12"/>
      <c r="P48" s="12"/>
      <c r="Q48" s="13"/>
      <c r="S48" s="39" t="str">
        <f t="shared" si="1"/>
        <v/>
      </c>
      <c r="T48" s="39"/>
    </row>
    <row r="49" spans="1:20" x14ac:dyDescent="0.3">
      <c r="A49" s="9"/>
      <c r="B49" s="10"/>
      <c r="C49" s="11"/>
      <c r="D49" s="11"/>
      <c r="E49" s="11"/>
      <c r="F49" s="11"/>
      <c r="G49" s="11"/>
      <c r="H49" s="11"/>
      <c r="I49" s="11"/>
      <c r="J49" s="64"/>
      <c r="K49" s="64"/>
      <c r="L49" s="68"/>
      <c r="M49" s="68"/>
      <c r="N49" s="12"/>
      <c r="O49" s="12"/>
      <c r="P49" s="12"/>
      <c r="Q49" s="13"/>
      <c r="S49" s="39" t="str">
        <f t="shared" si="1"/>
        <v/>
      </c>
      <c r="T49" s="39"/>
    </row>
    <row r="50" spans="1:20" x14ac:dyDescent="0.3">
      <c r="A50" s="9"/>
      <c r="B50" s="10"/>
      <c r="C50" s="11"/>
      <c r="D50" s="11"/>
      <c r="E50" s="11"/>
      <c r="F50" s="11"/>
      <c r="G50" s="11"/>
      <c r="H50" s="11"/>
      <c r="I50" s="11"/>
      <c r="J50" s="64"/>
      <c r="K50" s="64"/>
      <c r="L50" s="68"/>
      <c r="M50" s="68"/>
      <c r="N50" s="12"/>
      <c r="O50" s="12"/>
      <c r="P50" s="12"/>
      <c r="Q50" s="13"/>
      <c r="S50" s="39" t="str">
        <f t="shared" si="1"/>
        <v/>
      </c>
      <c r="T50" s="39"/>
    </row>
    <row r="51" spans="1:20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12"/>
      <c r="Q51" s="13"/>
      <c r="S51" s="39" t="str">
        <f t="shared" si="1"/>
        <v/>
      </c>
    </row>
    <row r="52" spans="1:20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12"/>
      <c r="Q52" s="13"/>
    </row>
    <row r="53" spans="1:20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12"/>
      <c r="Q53" s="13"/>
    </row>
    <row r="54" spans="1:20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12"/>
      <c r="Q54" s="13"/>
    </row>
    <row r="55" spans="1:20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12"/>
      <c r="Q55" s="13"/>
    </row>
    <row r="56" spans="1:20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12"/>
      <c r="Q56" s="13"/>
    </row>
    <row r="57" spans="1:20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12"/>
      <c r="Q57" s="13"/>
    </row>
    <row r="58" spans="1:20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12"/>
      <c r="Q58" s="13"/>
    </row>
    <row r="59" spans="1:20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12"/>
      <c r="Q59" s="13"/>
    </row>
    <row r="60" spans="1:20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12"/>
      <c r="Q60" s="13"/>
    </row>
    <row r="61" spans="1:20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12"/>
      <c r="Q61" s="13"/>
    </row>
    <row r="62" spans="1:20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12"/>
      <c r="Q62" s="13"/>
    </row>
    <row r="63" spans="1:20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12"/>
      <c r="Q63" s="13"/>
    </row>
    <row r="64" spans="1:20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12"/>
      <c r="Q64" s="13"/>
    </row>
    <row r="65" spans="1:17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12"/>
      <c r="Q65" s="13"/>
    </row>
    <row r="66" spans="1:17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12"/>
      <c r="Q66" s="13"/>
    </row>
    <row r="67" spans="1:17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12"/>
      <c r="Q67" s="13"/>
    </row>
    <row r="68" spans="1:17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12"/>
      <c r="Q68" s="13"/>
    </row>
    <row r="69" spans="1:17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12"/>
      <c r="Q69" s="13"/>
    </row>
    <row r="70" spans="1:17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12"/>
      <c r="Q70" s="13"/>
    </row>
    <row r="71" spans="1:17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12"/>
      <c r="Q71" s="13"/>
    </row>
    <row r="72" spans="1:17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12"/>
      <c r="Q72" s="13"/>
    </row>
    <row r="73" spans="1:17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12"/>
      <c r="Q73" s="13"/>
    </row>
    <row r="74" spans="1:17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12"/>
      <c r="Q74" s="13"/>
    </row>
    <row r="75" spans="1:17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12"/>
      <c r="Q75" s="13"/>
    </row>
    <row r="76" spans="1:17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12"/>
      <c r="Q76" s="13"/>
    </row>
    <row r="77" spans="1:17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12"/>
      <c r="Q77" s="13"/>
    </row>
    <row r="78" spans="1:17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12"/>
      <c r="Q78" s="13"/>
    </row>
    <row r="79" spans="1:17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12"/>
      <c r="Q79" s="13"/>
    </row>
    <row r="80" spans="1:17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12"/>
      <c r="Q80" s="13"/>
    </row>
    <row r="81" spans="1:17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12"/>
      <c r="Q81" s="13"/>
    </row>
    <row r="82" spans="1:17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12"/>
      <c r="Q82" s="13"/>
    </row>
    <row r="83" spans="1:17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12"/>
      <c r="Q83" s="13"/>
    </row>
    <row r="84" spans="1:17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12"/>
      <c r="Q84" s="13"/>
    </row>
    <row r="85" spans="1:17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12"/>
      <c r="Q85" s="13"/>
    </row>
    <row r="86" spans="1:17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12"/>
      <c r="Q86" s="13"/>
    </row>
    <row r="87" spans="1:17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12"/>
      <c r="Q87" s="13"/>
    </row>
    <row r="88" spans="1:17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12"/>
      <c r="Q88" s="13"/>
    </row>
    <row r="89" spans="1:17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12"/>
      <c r="Q89" s="13"/>
    </row>
    <row r="90" spans="1:17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12"/>
      <c r="Q90" s="13"/>
    </row>
    <row r="91" spans="1:17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12"/>
      <c r="Q91" s="13"/>
    </row>
    <row r="92" spans="1:17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12"/>
      <c r="Q92" s="13"/>
    </row>
    <row r="93" spans="1:17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12"/>
      <c r="Q93" s="13"/>
    </row>
    <row r="94" spans="1:17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12"/>
      <c r="Q94" s="13"/>
    </row>
    <row r="95" spans="1:17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12"/>
      <c r="Q95" s="13"/>
    </row>
    <row r="96" spans="1:17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12"/>
      <c r="Q96" s="13"/>
    </row>
    <row r="97" spans="1:17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12"/>
      <c r="Q97" s="13"/>
    </row>
    <row r="98" spans="1:17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12"/>
      <c r="Q98" s="13"/>
    </row>
    <row r="99" spans="1:17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12"/>
      <c r="Q99" s="13"/>
    </row>
    <row r="100" spans="1:17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12"/>
      <c r="Q100" s="13"/>
    </row>
    <row r="101" spans="1:17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12"/>
      <c r="Q101" s="13"/>
    </row>
    <row r="102" spans="1:17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12"/>
      <c r="Q102" s="13"/>
    </row>
    <row r="103" spans="1:17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12"/>
      <c r="Q103" s="13"/>
    </row>
    <row r="104" spans="1:17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12"/>
      <c r="Q104" s="13"/>
    </row>
    <row r="105" spans="1:17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12"/>
      <c r="Q105" s="13"/>
    </row>
    <row r="106" spans="1:17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12"/>
      <c r="Q106" s="13"/>
    </row>
    <row r="107" spans="1:17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12"/>
      <c r="Q107" s="13"/>
    </row>
    <row r="108" spans="1:17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12"/>
      <c r="Q108" s="13"/>
    </row>
    <row r="109" spans="1:17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12"/>
      <c r="Q109" s="13"/>
    </row>
    <row r="110" spans="1:17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12"/>
      <c r="Q110" s="13"/>
    </row>
    <row r="111" spans="1:17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12"/>
      <c r="Q111" s="13"/>
    </row>
    <row r="112" spans="1:17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12"/>
      <c r="Q112" s="13"/>
    </row>
    <row r="113" spans="1:17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12"/>
      <c r="Q113" s="13"/>
    </row>
    <row r="114" spans="1:17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12"/>
      <c r="Q114" s="13"/>
    </row>
    <row r="115" spans="1:17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12"/>
      <c r="Q115" s="13"/>
    </row>
    <row r="116" spans="1:17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12"/>
      <c r="Q116" s="13"/>
    </row>
    <row r="117" spans="1:17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12"/>
      <c r="Q117" s="13"/>
    </row>
    <row r="118" spans="1:17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12"/>
      <c r="Q118" s="13"/>
    </row>
    <row r="119" spans="1:17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12"/>
      <c r="Q119" s="13"/>
    </row>
    <row r="120" spans="1:17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12"/>
      <c r="Q120" s="13"/>
    </row>
    <row r="121" spans="1:17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12"/>
      <c r="Q121" s="13"/>
    </row>
    <row r="122" spans="1:17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12"/>
      <c r="Q122" s="13"/>
    </row>
    <row r="123" spans="1:17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12"/>
      <c r="Q123" s="13"/>
    </row>
    <row r="124" spans="1:17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12"/>
      <c r="Q124" s="13"/>
    </row>
    <row r="125" spans="1:17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12"/>
      <c r="Q125" s="13"/>
    </row>
    <row r="126" spans="1:17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12"/>
      <c r="Q126" s="13"/>
    </row>
    <row r="127" spans="1:17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12"/>
      <c r="Q127" s="13"/>
    </row>
    <row r="128" spans="1:17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12"/>
      <c r="Q128" s="13"/>
    </row>
    <row r="129" spans="1:17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12"/>
      <c r="Q129" s="13"/>
    </row>
    <row r="130" spans="1:17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12"/>
      <c r="Q130" s="13"/>
    </row>
    <row r="131" spans="1:17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12"/>
      <c r="Q131" s="13"/>
    </row>
    <row r="132" spans="1:17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12"/>
      <c r="Q132" s="13"/>
    </row>
    <row r="133" spans="1:17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12"/>
      <c r="Q133" s="13"/>
    </row>
    <row r="134" spans="1:17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12"/>
      <c r="Q134" s="13"/>
    </row>
    <row r="135" spans="1:17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12"/>
      <c r="Q135" s="13"/>
    </row>
    <row r="136" spans="1:17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12"/>
      <c r="Q136" s="13"/>
    </row>
    <row r="137" spans="1:17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12"/>
      <c r="Q137" s="13"/>
    </row>
    <row r="138" spans="1:17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12"/>
      <c r="Q138" s="13"/>
    </row>
    <row r="139" spans="1:17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12"/>
      <c r="Q139" s="13"/>
    </row>
    <row r="140" spans="1:17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12"/>
      <c r="Q140" s="13"/>
    </row>
    <row r="141" spans="1:17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12"/>
      <c r="Q141" s="13"/>
    </row>
    <row r="142" spans="1:17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12"/>
      <c r="Q142" s="13"/>
    </row>
    <row r="143" spans="1:17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12"/>
      <c r="Q143" s="13"/>
    </row>
    <row r="144" spans="1:17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12"/>
      <c r="Q144" s="13"/>
    </row>
    <row r="145" spans="1:17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12"/>
      <c r="Q145" s="13"/>
    </row>
    <row r="146" spans="1:17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12"/>
      <c r="Q146" s="13"/>
    </row>
    <row r="147" spans="1:17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12"/>
      <c r="Q147" s="13"/>
    </row>
    <row r="148" spans="1:17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12"/>
      <c r="Q148" s="13"/>
    </row>
    <row r="149" spans="1:17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12"/>
      <c r="Q149" s="13"/>
    </row>
    <row r="150" spans="1:17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12"/>
      <c r="Q150" s="13"/>
    </row>
    <row r="151" spans="1:17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12"/>
      <c r="Q151" s="13"/>
    </row>
    <row r="152" spans="1:17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12"/>
      <c r="Q152" s="13"/>
    </row>
    <row r="153" spans="1:17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12"/>
      <c r="Q153" s="13"/>
    </row>
    <row r="154" spans="1:17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12"/>
      <c r="Q154" s="13"/>
    </row>
    <row r="155" spans="1:17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12"/>
      <c r="Q155" s="13"/>
    </row>
    <row r="156" spans="1:17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12"/>
      <c r="Q156" s="13"/>
    </row>
    <row r="157" spans="1:17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12"/>
      <c r="Q157" s="13"/>
    </row>
    <row r="158" spans="1:17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12"/>
      <c r="Q158" s="13"/>
    </row>
    <row r="159" spans="1:17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12"/>
      <c r="Q159" s="13"/>
    </row>
    <row r="160" spans="1:17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12"/>
      <c r="Q160" s="13"/>
    </row>
    <row r="161" spans="1:17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12"/>
      <c r="Q161" s="13"/>
    </row>
    <row r="162" spans="1:17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12"/>
      <c r="Q162" s="13"/>
    </row>
    <row r="163" spans="1:17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12"/>
      <c r="Q163" s="13"/>
    </row>
    <row r="164" spans="1:17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12"/>
      <c r="Q164" s="13"/>
    </row>
    <row r="165" spans="1:17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12"/>
      <c r="Q165" s="13"/>
    </row>
    <row r="166" spans="1:17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12"/>
      <c r="Q166" s="13"/>
    </row>
    <row r="167" spans="1:17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12"/>
      <c r="Q167" s="13"/>
    </row>
    <row r="168" spans="1:17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12"/>
      <c r="Q168" s="13"/>
    </row>
    <row r="169" spans="1:17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12"/>
      <c r="Q169" s="13"/>
    </row>
    <row r="170" spans="1:17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12"/>
      <c r="Q170" s="13"/>
    </row>
    <row r="171" spans="1:17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12"/>
      <c r="Q171" s="13"/>
    </row>
    <row r="172" spans="1:17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12"/>
      <c r="Q172" s="13"/>
    </row>
    <row r="173" spans="1:17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12"/>
      <c r="Q173" s="13"/>
    </row>
    <row r="174" spans="1:17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12"/>
      <c r="Q174" s="13"/>
    </row>
    <row r="175" spans="1:17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12"/>
      <c r="Q175" s="13"/>
    </row>
    <row r="176" spans="1:17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12"/>
      <c r="Q176" s="13"/>
    </row>
    <row r="177" spans="1:17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12"/>
      <c r="Q177" s="13"/>
    </row>
    <row r="178" spans="1:17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12"/>
      <c r="Q178" s="13"/>
    </row>
    <row r="179" spans="1:17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12"/>
      <c r="Q179" s="13"/>
    </row>
    <row r="180" spans="1:17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12"/>
      <c r="Q180" s="13"/>
    </row>
    <row r="181" spans="1:17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12"/>
      <c r="Q181" s="13"/>
    </row>
    <row r="182" spans="1:17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12"/>
      <c r="Q182" s="13"/>
    </row>
    <row r="183" spans="1:17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12"/>
      <c r="Q183" s="13"/>
    </row>
    <row r="184" spans="1:17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12"/>
      <c r="Q184" s="13"/>
    </row>
    <row r="185" spans="1:17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12"/>
      <c r="Q185" s="13"/>
    </row>
    <row r="186" spans="1:17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12"/>
      <c r="Q186" s="13"/>
    </row>
    <row r="187" spans="1:17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12"/>
      <c r="Q187" s="13"/>
    </row>
    <row r="188" spans="1:17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12"/>
      <c r="Q188" s="13"/>
    </row>
    <row r="189" spans="1:17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12"/>
      <c r="Q189" s="13"/>
    </row>
    <row r="190" spans="1:17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12"/>
      <c r="Q190" s="13"/>
    </row>
    <row r="191" spans="1:17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12"/>
      <c r="Q191" s="13"/>
    </row>
    <row r="192" spans="1:17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12"/>
      <c r="Q192" s="13"/>
    </row>
    <row r="193" spans="1:17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12"/>
      <c r="Q193" s="13"/>
    </row>
    <row r="194" spans="1:17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12"/>
      <c r="Q194" s="13"/>
    </row>
    <row r="195" spans="1:17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12"/>
      <c r="Q195" s="13"/>
    </row>
    <row r="196" spans="1:17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12"/>
      <c r="Q196" s="13"/>
    </row>
    <row r="197" spans="1:17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12"/>
      <c r="Q197" s="13"/>
    </row>
    <row r="198" spans="1:17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12"/>
      <c r="Q198" s="13"/>
    </row>
    <row r="199" spans="1:17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12"/>
      <c r="Q199" s="13"/>
    </row>
    <row r="200" spans="1:17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12"/>
      <c r="Q200" s="13"/>
    </row>
    <row r="201" spans="1:17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12"/>
      <c r="Q201" s="13"/>
    </row>
    <row r="202" spans="1:17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12"/>
      <c r="Q202" s="13"/>
    </row>
    <row r="203" spans="1:17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12"/>
      <c r="Q203" s="13"/>
    </row>
    <row r="204" spans="1:17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12"/>
      <c r="Q204" s="13"/>
    </row>
    <row r="205" spans="1:17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12"/>
      <c r="Q205" s="13"/>
    </row>
    <row r="206" spans="1:17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12"/>
      <c r="Q206" s="13"/>
    </row>
    <row r="207" spans="1:17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12"/>
      <c r="Q207" s="13"/>
    </row>
    <row r="208" spans="1:17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12"/>
      <c r="Q208" s="13"/>
    </row>
    <row r="209" spans="1:17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12"/>
      <c r="Q209" s="13"/>
    </row>
    <row r="210" spans="1:17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12"/>
      <c r="Q210" s="13"/>
    </row>
    <row r="211" spans="1:17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12"/>
      <c r="Q211" s="13"/>
    </row>
    <row r="212" spans="1:17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12"/>
      <c r="Q212" s="13"/>
    </row>
    <row r="213" spans="1:17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12"/>
      <c r="Q213" s="13"/>
    </row>
    <row r="214" spans="1:17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12"/>
      <c r="Q214" s="13"/>
    </row>
    <row r="215" spans="1:17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12"/>
      <c r="Q215" s="13"/>
    </row>
    <row r="216" spans="1:17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12"/>
      <c r="Q216" s="13"/>
    </row>
    <row r="217" spans="1:17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12"/>
      <c r="Q217" s="13"/>
    </row>
    <row r="218" spans="1:17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12"/>
      <c r="Q218" s="13"/>
    </row>
    <row r="219" spans="1:17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12"/>
      <c r="Q219" s="13"/>
    </row>
    <row r="220" spans="1:17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12"/>
      <c r="Q220" s="13"/>
    </row>
    <row r="221" spans="1:17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12"/>
      <c r="Q221" s="13"/>
    </row>
    <row r="222" spans="1:17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12"/>
      <c r="Q222" s="13"/>
    </row>
    <row r="223" spans="1:17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12"/>
      <c r="Q223" s="13"/>
    </row>
    <row r="224" spans="1:17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12"/>
      <c r="Q224" s="16"/>
    </row>
    <row r="225" spans="1:17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12"/>
      <c r="Q225" s="16"/>
    </row>
    <row r="226" spans="1:17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12"/>
      <c r="Q226" s="12"/>
    </row>
    <row r="227" spans="1:17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12"/>
      <c r="Q227" s="16"/>
    </row>
    <row r="228" spans="1:17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</sheetData>
  <mergeCells count="104">
    <mergeCell ref="L46:M46"/>
    <mergeCell ref="L30:M30"/>
    <mergeCell ref="L31:M31"/>
    <mergeCell ref="J47:K47"/>
    <mergeCell ref="J48:K48"/>
    <mergeCell ref="J49:K49"/>
    <mergeCell ref="J50:K50"/>
    <mergeCell ref="L37:M37"/>
    <mergeCell ref="L38:M38"/>
    <mergeCell ref="L39:M39"/>
    <mergeCell ref="L40:M40"/>
    <mergeCell ref="L41:M41"/>
    <mergeCell ref="L32:M32"/>
    <mergeCell ref="L33:M33"/>
    <mergeCell ref="L34:M34"/>
    <mergeCell ref="L35:M35"/>
    <mergeCell ref="L36:M36"/>
    <mergeCell ref="L47:M47"/>
    <mergeCell ref="L48:M48"/>
    <mergeCell ref="L49:M49"/>
    <mergeCell ref="L50:M50"/>
    <mergeCell ref="L42:M42"/>
    <mergeCell ref="L43:M43"/>
    <mergeCell ref="L44:M44"/>
    <mergeCell ref="L45:M45"/>
    <mergeCell ref="L17:M17"/>
    <mergeCell ref="L18:M18"/>
    <mergeCell ref="L19:M19"/>
    <mergeCell ref="L20:M20"/>
    <mergeCell ref="L21:M21"/>
    <mergeCell ref="L22:M22"/>
    <mergeCell ref="L23:M23"/>
    <mergeCell ref="L27:M27"/>
    <mergeCell ref="L28:M28"/>
    <mergeCell ref="L24:M24"/>
    <mergeCell ref="L25:M25"/>
    <mergeCell ref="L26:M26"/>
    <mergeCell ref="J42:K42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32:K32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L29:M29"/>
    <mergeCell ref="J22:K22"/>
    <mergeCell ref="J23:K23"/>
    <mergeCell ref="J24:K24"/>
    <mergeCell ref="J25:K25"/>
    <mergeCell ref="J26:K26"/>
    <mergeCell ref="J17:K17"/>
    <mergeCell ref="J18:K18"/>
    <mergeCell ref="J19:K19"/>
    <mergeCell ref="J20:K20"/>
    <mergeCell ref="J21:K21"/>
    <mergeCell ref="L12:M12"/>
    <mergeCell ref="L13:M13"/>
    <mergeCell ref="L14:M14"/>
    <mergeCell ref="J15:K15"/>
    <mergeCell ref="J16:K16"/>
    <mergeCell ref="J13:K13"/>
    <mergeCell ref="J14:K14"/>
    <mergeCell ref="J7:K7"/>
    <mergeCell ref="L7:M7"/>
    <mergeCell ref="L8:M8"/>
    <mergeCell ref="L9:M9"/>
    <mergeCell ref="L10:M10"/>
    <mergeCell ref="L11:M11"/>
    <mergeCell ref="J8:K8"/>
    <mergeCell ref="J9:K9"/>
    <mergeCell ref="J10:K10"/>
    <mergeCell ref="J11:K11"/>
    <mergeCell ref="J12:K12"/>
    <mergeCell ref="L15:M15"/>
    <mergeCell ref="L16:M16"/>
    <mergeCell ref="A1:Q1"/>
    <mergeCell ref="A2:I2"/>
    <mergeCell ref="J2:Q2"/>
    <mergeCell ref="C3:I3"/>
    <mergeCell ref="J3:N3"/>
    <mergeCell ref="O3:Q3"/>
    <mergeCell ref="O4:Q4"/>
    <mergeCell ref="A5:A7"/>
    <mergeCell ref="B5:B7"/>
    <mergeCell ref="C5:O5"/>
    <mergeCell ref="P5:P7"/>
    <mergeCell ref="Q5:Q7"/>
    <mergeCell ref="C6:C7"/>
    <mergeCell ref="D6:I6"/>
    <mergeCell ref="J6:M6"/>
    <mergeCell ref="N6:O6"/>
  </mergeCells>
  <pageMargins left="0.7" right="0.7" top="0.75" bottom="0.75" header="0.3" footer="0.3"/>
  <pageSetup orientation="landscape" r:id="rId1"/>
  <headerFooter>
    <oddFooter>&amp;RPredmetni nastavnik
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topLeftCell="A2" workbookViewId="0">
      <selection activeCell="S2" sqref="S1:U1048576"/>
    </sheetView>
  </sheetViews>
  <sheetFormatPr defaultColWidth="11.109375" defaultRowHeight="14.4" x14ac:dyDescent="0.3"/>
  <cols>
    <col min="1" max="1" width="11.109375" style="20"/>
    <col min="2" max="2" width="21" style="39" bestFit="1" customWidth="1"/>
    <col min="3" max="3" width="8.21875" style="39" customWidth="1"/>
    <col min="4" max="4" width="3.6640625" style="39" customWidth="1"/>
    <col min="5" max="5" width="3.5546875" style="39" customWidth="1"/>
    <col min="6" max="6" width="2.77734375" style="39" customWidth="1"/>
    <col min="7" max="7" width="2.77734375" style="39" bestFit="1" customWidth="1"/>
    <col min="8" max="8" width="2.21875" style="39" bestFit="1" customWidth="1"/>
    <col min="9" max="9" width="3.77734375" style="39" customWidth="1"/>
    <col min="10" max="13" width="4.77734375" style="39" customWidth="1"/>
    <col min="14" max="14" width="13.33203125" style="39" customWidth="1"/>
    <col min="15" max="15" width="8.77734375" style="39" customWidth="1"/>
    <col min="16" max="16" width="9" style="39" customWidth="1"/>
    <col min="17" max="17" width="13.21875" style="39" customWidth="1"/>
    <col min="18" max="18" width="11.109375" style="39"/>
    <col min="19" max="21" width="0" style="39" hidden="1" customWidth="1"/>
    <col min="22" max="16384" width="11.109375" style="39"/>
  </cols>
  <sheetData>
    <row r="1" spans="1:21" ht="15.6" x14ac:dyDescent="0.3">
      <c r="A1" s="44" t="s">
        <v>153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21" ht="15" customHeight="1" x14ac:dyDescent="0.3">
      <c r="A2" s="47" t="s">
        <v>110</v>
      </c>
      <c r="B2" s="45"/>
      <c r="C2" s="45"/>
      <c r="D2" s="45"/>
      <c r="E2" s="45"/>
      <c r="F2" s="45"/>
      <c r="G2" s="45"/>
      <c r="H2" s="45"/>
      <c r="I2" s="46"/>
      <c r="J2" s="48" t="s">
        <v>88</v>
      </c>
      <c r="K2" s="45"/>
      <c r="L2" s="45"/>
      <c r="M2" s="45"/>
      <c r="N2" s="45"/>
      <c r="O2" s="45"/>
      <c r="P2" s="45"/>
      <c r="Q2" s="46"/>
    </row>
    <row r="3" spans="1:21" ht="29.4" customHeight="1" x14ac:dyDescent="0.3">
      <c r="A3" s="2" t="s">
        <v>89</v>
      </c>
      <c r="B3" s="21" t="s">
        <v>109</v>
      </c>
      <c r="C3" s="49" t="s">
        <v>151</v>
      </c>
      <c r="D3" s="49"/>
      <c r="E3" s="49"/>
      <c r="F3" s="49"/>
      <c r="G3" s="49"/>
      <c r="H3" s="49"/>
      <c r="I3" s="50"/>
      <c r="J3" s="51" t="s">
        <v>158</v>
      </c>
      <c r="K3" s="52"/>
      <c r="L3" s="52"/>
      <c r="M3" s="52"/>
      <c r="N3" s="53"/>
      <c r="O3" s="48" t="s">
        <v>91</v>
      </c>
      <c r="P3" s="45"/>
      <c r="Q3" s="46"/>
    </row>
    <row r="4" spans="1:21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4"/>
      <c r="P4" s="54"/>
      <c r="Q4" s="54"/>
    </row>
    <row r="5" spans="1:21" ht="15" customHeight="1" x14ac:dyDescent="0.3">
      <c r="A5" s="55" t="s">
        <v>92</v>
      </c>
      <c r="B5" s="57" t="s">
        <v>93</v>
      </c>
      <c r="C5" s="59" t="s">
        <v>94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60" t="s">
        <v>95</v>
      </c>
      <c r="Q5" s="62" t="s">
        <v>86</v>
      </c>
    </row>
    <row r="6" spans="1:21" ht="15" customHeight="1" x14ac:dyDescent="0.3">
      <c r="A6" s="56"/>
      <c r="B6" s="58"/>
      <c r="C6" s="62" t="s">
        <v>96</v>
      </c>
      <c r="D6" s="57" t="s">
        <v>97</v>
      </c>
      <c r="E6" s="58"/>
      <c r="F6" s="58"/>
      <c r="G6" s="58"/>
      <c r="H6" s="58"/>
      <c r="I6" s="58"/>
      <c r="J6" s="57" t="s">
        <v>98</v>
      </c>
      <c r="K6" s="58"/>
      <c r="L6" s="58"/>
      <c r="M6" s="58"/>
      <c r="N6" s="57" t="s">
        <v>99</v>
      </c>
      <c r="O6" s="58"/>
      <c r="P6" s="61"/>
      <c r="Q6" s="63"/>
    </row>
    <row r="7" spans="1:21" ht="15" customHeight="1" x14ac:dyDescent="0.3">
      <c r="A7" s="56"/>
      <c r="B7" s="58"/>
      <c r="C7" s="63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65" t="s">
        <v>154</v>
      </c>
      <c r="K7" s="66"/>
      <c r="L7" s="66" t="s">
        <v>155</v>
      </c>
      <c r="M7" s="67"/>
      <c r="N7" s="5" t="s">
        <v>106</v>
      </c>
      <c r="O7" s="5" t="s">
        <v>107</v>
      </c>
      <c r="P7" s="61"/>
      <c r="Q7" s="63"/>
      <c r="S7" s="39" t="s">
        <v>156</v>
      </c>
      <c r="T7" s="39" t="s">
        <v>157</v>
      </c>
      <c r="U7" s="39" t="s">
        <v>260</v>
      </c>
    </row>
    <row r="8" spans="1:21" ht="15" customHeight="1" x14ac:dyDescent="0.3">
      <c r="A8" s="6" t="s">
        <v>275</v>
      </c>
      <c r="B8" s="7" t="s">
        <v>276</v>
      </c>
      <c r="C8" s="8"/>
      <c r="D8" s="107">
        <v>2</v>
      </c>
      <c r="E8" s="107"/>
      <c r="F8" s="8"/>
      <c r="G8" s="8"/>
      <c r="H8" s="8"/>
      <c r="I8" s="8"/>
      <c r="J8" s="57">
        <v>6.5</v>
      </c>
      <c r="K8" s="57"/>
      <c r="L8" s="57"/>
      <c r="M8" s="57"/>
      <c r="N8" s="38"/>
      <c r="O8" s="38"/>
      <c r="P8" s="38">
        <f>IF(AND(D8="",E8="",S8="",T8=""),0,SUM(D8,E8,S8,T8))</f>
        <v>8.5</v>
      </c>
      <c r="Q8" s="37" t="str">
        <f>IF(P8="","",VLOOKUP(P8,Ocjene!$B$2:$C$7,2,1))</f>
        <v>F</v>
      </c>
      <c r="S8" s="39">
        <f>IF(L8="",IF(J8="","",J8),L8)</f>
        <v>6.5</v>
      </c>
      <c r="T8" s="39" t="str">
        <f>IF(O8="",IF(N8="","",N8),O8)</f>
        <v/>
      </c>
      <c r="U8" s="39">
        <f>IF(AND(S8="",D8="",E8=""),"",SUM(S8,D8,E8))</f>
        <v>8.5</v>
      </c>
    </row>
    <row r="9" spans="1:21" ht="15" customHeight="1" x14ac:dyDescent="0.3">
      <c r="A9" s="6" t="s">
        <v>277</v>
      </c>
      <c r="B9" s="7" t="s">
        <v>278</v>
      </c>
      <c r="C9" s="8"/>
      <c r="D9" s="107"/>
      <c r="E9" s="107"/>
      <c r="F9" s="8"/>
      <c r="G9" s="8"/>
      <c r="H9" s="8"/>
      <c r="I9" s="8"/>
      <c r="J9" s="57"/>
      <c r="K9" s="57"/>
      <c r="L9" s="57"/>
      <c r="M9" s="57"/>
      <c r="N9" s="38"/>
      <c r="O9" s="38"/>
      <c r="P9" s="38">
        <f t="shared" ref="P9:P27" si="0">IF(AND(D9="",E9="",S9="",T9=""),0,SUM(D9,E9,S9,T9))</f>
        <v>0</v>
      </c>
      <c r="Q9" s="37" t="str">
        <f>IF(P9="","",VLOOKUP(P9,Ocjene!$B$2:$C$7,2,1))</f>
        <v>F</v>
      </c>
      <c r="S9" s="39" t="str">
        <f t="shared" ref="S9:S51" si="1">IF(L9="",IF(J9="","",J9),L9)</f>
        <v/>
      </c>
      <c r="T9" s="39" t="str">
        <f t="shared" ref="T9:T27" si="2">IF(O9="",IF(N9="","",N9),O9)</f>
        <v/>
      </c>
      <c r="U9" s="39" t="str">
        <f t="shared" ref="U9:U27" si="3">IF(AND(S9="",D9="",E9=""),"",SUM(S9,D9,E9))</f>
        <v/>
      </c>
    </row>
    <row r="10" spans="1:21" ht="15" customHeight="1" x14ac:dyDescent="0.3">
      <c r="A10" s="6" t="s">
        <v>279</v>
      </c>
      <c r="B10" s="7" t="s">
        <v>280</v>
      </c>
      <c r="C10" s="8"/>
      <c r="D10" s="107">
        <v>3.5</v>
      </c>
      <c r="E10" s="107"/>
      <c r="F10" s="8"/>
      <c r="G10" s="8"/>
      <c r="H10" s="8"/>
      <c r="I10" s="8"/>
      <c r="J10" s="57"/>
      <c r="K10" s="57"/>
      <c r="L10" s="57"/>
      <c r="M10" s="57"/>
      <c r="N10" s="38"/>
      <c r="O10" s="38"/>
      <c r="P10" s="38">
        <f t="shared" si="0"/>
        <v>3.5</v>
      </c>
      <c r="Q10" s="37" t="str">
        <f>IF(P10="","",VLOOKUP(P10,Ocjene!$B$2:$C$7,2,1))</f>
        <v>F</v>
      </c>
      <c r="S10" s="39" t="str">
        <f t="shared" si="1"/>
        <v/>
      </c>
      <c r="T10" s="39" t="str">
        <f t="shared" si="2"/>
        <v/>
      </c>
      <c r="U10" s="39">
        <f t="shared" si="3"/>
        <v>3.5</v>
      </c>
    </row>
    <row r="11" spans="1:21" ht="15" customHeight="1" x14ac:dyDescent="0.3">
      <c r="A11" s="6" t="s">
        <v>281</v>
      </c>
      <c r="B11" s="7" t="s">
        <v>282</v>
      </c>
      <c r="C11" s="8"/>
      <c r="D11" s="107"/>
      <c r="E11" s="107"/>
      <c r="F11" s="8"/>
      <c r="G11" s="8"/>
      <c r="H11" s="8"/>
      <c r="I11" s="8"/>
      <c r="J11" s="57"/>
      <c r="K11" s="57"/>
      <c r="L11" s="57"/>
      <c r="M11" s="57"/>
      <c r="N11" s="38"/>
      <c r="O11" s="38"/>
      <c r="P11" s="38">
        <f t="shared" si="0"/>
        <v>0</v>
      </c>
      <c r="Q11" s="37" t="str">
        <f>IF(P11="","",VLOOKUP(P11,Ocjene!$B$2:$C$7,2,1))</f>
        <v>F</v>
      </c>
      <c r="S11" s="39" t="str">
        <f t="shared" si="1"/>
        <v/>
      </c>
      <c r="T11" s="39" t="str">
        <f t="shared" si="2"/>
        <v/>
      </c>
      <c r="U11" s="39" t="str">
        <f t="shared" si="3"/>
        <v/>
      </c>
    </row>
    <row r="12" spans="1:21" ht="15" customHeight="1" x14ac:dyDescent="0.3">
      <c r="A12" s="6" t="s">
        <v>283</v>
      </c>
      <c r="B12" s="7" t="s">
        <v>284</v>
      </c>
      <c r="C12" s="8"/>
      <c r="D12" s="107">
        <v>5</v>
      </c>
      <c r="E12" s="107"/>
      <c r="F12" s="8"/>
      <c r="G12" s="8"/>
      <c r="H12" s="8"/>
      <c r="I12" s="8"/>
      <c r="J12" s="57">
        <v>23</v>
      </c>
      <c r="K12" s="57"/>
      <c r="L12" s="57"/>
      <c r="M12" s="57"/>
      <c r="N12" s="38"/>
      <c r="O12" s="38"/>
      <c r="P12" s="38">
        <f t="shared" si="0"/>
        <v>28</v>
      </c>
      <c r="Q12" s="37" t="str">
        <f>IF(P12="","",VLOOKUP(P12,Ocjene!$B$2:$C$7,2,1))</f>
        <v>F</v>
      </c>
      <c r="S12" s="39">
        <f t="shared" si="1"/>
        <v>23</v>
      </c>
      <c r="T12" s="39" t="str">
        <f t="shared" si="2"/>
        <v/>
      </c>
      <c r="U12" s="39">
        <f t="shared" si="3"/>
        <v>28</v>
      </c>
    </row>
    <row r="13" spans="1:21" ht="15" customHeight="1" x14ac:dyDescent="0.3">
      <c r="A13" s="6" t="s">
        <v>285</v>
      </c>
      <c r="B13" s="7" t="s">
        <v>286</v>
      </c>
      <c r="C13" s="8"/>
      <c r="D13" s="107">
        <v>3</v>
      </c>
      <c r="E13" s="107"/>
      <c r="F13" s="8"/>
      <c r="G13" s="8"/>
      <c r="H13" s="8"/>
      <c r="I13" s="8"/>
      <c r="J13" s="57"/>
      <c r="K13" s="57"/>
      <c r="L13" s="57"/>
      <c r="M13" s="57"/>
      <c r="N13" s="38"/>
      <c r="O13" s="38"/>
      <c r="P13" s="38">
        <f t="shared" si="0"/>
        <v>3</v>
      </c>
      <c r="Q13" s="37" t="str">
        <f>IF(P13="","",VLOOKUP(P13,Ocjene!$B$2:$C$7,2,1))</f>
        <v>F</v>
      </c>
      <c r="S13" s="39" t="str">
        <f t="shared" si="1"/>
        <v/>
      </c>
      <c r="T13" s="39" t="str">
        <f t="shared" si="2"/>
        <v/>
      </c>
      <c r="U13" s="39">
        <f t="shared" si="3"/>
        <v>3</v>
      </c>
    </row>
    <row r="14" spans="1:21" ht="15" customHeight="1" x14ac:dyDescent="0.3">
      <c r="A14" s="6" t="s">
        <v>287</v>
      </c>
      <c r="B14" s="7" t="s">
        <v>288</v>
      </c>
      <c r="C14" s="8"/>
      <c r="D14" s="107">
        <v>5</v>
      </c>
      <c r="E14" s="107"/>
      <c r="F14" s="8"/>
      <c r="G14" s="8"/>
      <c r="H14" s="8"/>
      <c r="I14" s="8"/>
      <c r="J14" s="57">
        <v>24</v>
      </c>
      <c r="K14" s="57"/>
      <c r="L14" s="57"/>
      <c r="M14" s="57"/>
      <c r="N14" s="38"/>
      <c r="O14" s="38"/>
      <c r="P14" s="38">
        <f t="shared" si="0"/>
        <v>29</v>
      </c>
      <c r="Q14" s="37" t="str">
        <f>IF(P14="","",VLOOKUP(P14,Ocjene!$B$2:$C$7,2,1))</f>
        <v>F</v>
      </c>
      <c r="S14" s="39">
        <f t="shared" si="1"/>
        <v>24</v>
      </c>
      <c r="T14" s="39" t="str">
        <f t="shared" si="2"/>
        <v/>
      </c>
      <c r="U14" s="39">
        <f t="shared" si="3"/>
        <v>29</v>
      </c>
    </row>
    <row r="15" spans="1:21" ht="15" customHeight="1" x14ac:dyDescent="0.3">
      <c r="A15" s="6" t="s">
        <v>289</v>
      </c>
      <c r="B15" s="7" t="s">
        <v>290</v>
      </c>
      <c r="C15" s="8"/>
      <c r="D15" s="107">
        <v>5</v>
      </c>
      <c r="E15" s="107"/>
      <c r="F15" s="8"/>
      <c r="G15" s="8"/>
      <c r="H15" s="8"/>
      <c r="I15" s="8"/>
      <c r="J15" s="69">
        <v>26.5</v>
      </c>
      <c r="K15" s="70"/>
      <c r="L15" s="71"/>
      <c r="M15" s="72"/>
      <c r="N15" s="38"/>
      <c r="O15" s="38"/>
      <c r="P15" s="38">
        <f t="shared" si="0"/>
        <v>31.5</v>
      </c>
      <c r="Q15" s="37" t="str">
        <f>IF(P15="","",VLOOKUP(P15,Ocjene!$B$2:$C$7,2,1))</f>
        <v>F</v>
      </c>
      <c r="R15" s="19"/>
      <c r="S15" s="39">
        <f t="shared" si="1"/>
        <v>26.5</v>
      </c>
      <c r="T15" s="39" t="str">
        <f t="shared" si="2"/>
        <v/>
      </c>
      <c r="U15" s="39">
        <f t="shared" si="3"/>
        <v>31.5</v>
      </c>
    </row>
    <row r="16" spans="1:21" ht="15" customHeight="1" x14ac:dyDescent="0.3">
      <c r="A16" s="6" t="s">
        <v>271</v>
      </c>
      <c r="B16" s="7" t="s">
        <v>291</v>
      </c>
      <c r="C16" s="8"/>
      <c r="D16" s="107"/>
      <c r="E16" s="107"/>
      <c r="F16" s="8"/>
      <c r="G16" s="8"/>
      <c r="H16" s="8"/>
      <c r="I16" s="8"/>
      <c r="J16" s="69"/>
      <c r="K16" s="70"/>
      <c r="L16" s="71"/>
      <c r="M16" s="72"/>
      <c r="N16" s="38"/>
      <c r="O16" s="38"/>
      <c r="P16" s="38">
        <f t="shared" si="0"/>
        <v>0</v>
      </c>
      <c r="Q16" s="37" t="str">
        <f>IF(P16="","",VLOOKUP(P16,Ocjene!$B$2:$C$7,2,1))</f>
        <v>F</v>
      </c>
      <c r="R16" s="19"/>
      <c r="S16" s="39" t="str">
        <f t="shared" si="1"/>
        <v/>
      </c>
      <c r="T16" s="39" t="str">
        <f t="shared" si="2"/>
        <v/>
      </c>
      <c r="U16" s="39" t="str">
        <f t="shared" si="3"/>
        <v/>
      </c>
    </row>
    <row r="17" spans="1:21" ht="15" customHeight="1" x14ac:dyDescent="0.3">
      <c r="A17" s="6" t="s">
        <v>292</v>
      </c>
      <c r="B17" s="7" t="s">
        <v>293</v>
      </c>
      <c r="C17" s="8"/>
      <c r="D17" s="107">
        <v>5</v>
      </c>
      <c r="E17" s="107"/>
      <c r="F17" s="8"/>
      <c r="G17" s="8"/>
      <c r="H17" s="8"/>
      <c r="I17" s="8"/>
      <c r="J17" s="69">
        <v>16.5</v>
      </c>
      <c r="K17" s="70"/>
      <c r="L17" s="71"/>
      <c r="M17" s="72"/>
      <c r="N17" s="38"/>
      <c r="O17" s="38"/>
      <c r="P17" s="38">
        <f t="shared" si="0"/>
        <v>21.5</v>
      </c>
      <c r="Q17" s="37" t="str">
        <f>IF(P17="","",VLOOKUP(P17,Ocjene!$B$2:$C$7,2,1))</f>
        <v>F</v>
      </c>
      <c r="R17" s="19"/>
      <c r="S17" s="39">
        <f t="shared" si="1"/>
        <v>16.5</v>
      </c>
      <c r="T17" s="39" t="str">
        <f t="shared" si="2"/>
        <v/>
      </c>
      <c r="U17" s="39">
        <f t="shared" si="3"/>
        <v>21.5</v>
      </c>
    </row>
    <row r="18" spans="1:21" ht="15" customHeight="1" x14ac:dyDescent="0.3">
      <c r="A18" s="6" t="s">
        <v>294</v>
      </c>
      <c r="B18" s="7" t="s">
        <v>295</v>
      </c>
      <c r="C18" s="8"/>
      <c r="D18" s="107">
        <v>4</v>
      </c>
      <c r="E18" s="107"/>
      <c r="F18" s="8"/>
      <c r="G18" s="8"/>
      <c r="H18" s="8"/>
      <c r="I18" s="8"/>
      <c r="J18" s="69">
        <v>22.5</v>
      </c>
      <c r="K18" s="70"/>
      <c r="L18" s="71"/>
      <c r="M18" s="72"/>
      <c r="N18" s="38"/>
      <c r="O18" s="38"/>
      <c r="P18" s="38">
        <f t="shared" si="0"/>
        <v>26.5</v>
      </c>
      <c r="Q18" s="37" t="str">
        <f>IF(P18="","",VLOOKUP(P18,Ocjene!$B$2:$C$7,2,1))</f>
        <v>F</v>
      </c>
      <c r="R18" s="19"/>
      <c r="S18" s="39">
        <f t="shared" si="1"/>
        <v>22.5</v>
      </c>
      <c r="T18" s="39" t="str">
        <f t="shared" si="2"/>
        <v/>
      </c>
      <c r="U18" s="39">
        <f t="shared" si="3"/>
        <v>26.5</v>
      </c>
    </row>
    <row r="19" spans="1:21" ht="15" customHeight="1" x14ac:dyDescent="0.3">
      <c r="A19" s="6" t="s">
        <v>296</v>
      </c>
      <c r="B19" s="7" t="s">
        <v>297</v>
      </c>
      <c r="C19" s="8"/>
      <c r="D19" s="107"/>
      <c r="E19" s="107"/>
      <c r="F19" s="8"/>
      <c r="G19" s="8"/>
      <c r="H19" s="8"/>
      <c r="I19" s="8"/>
      <c r="J19" s="69"/>
      <c r="K19" s="70"/>
      <c r="L19" s="71"/>
      <c r="M19" s="72"/>
      <c r="N19" s="38"/>
      <c r="O19" s="38"/>
      <c r="P19" s="38">
        <f t="shared" si="0"/>
        <v>0</v>
      </c>
      <c r="Q19" s="37" t="str">
        <f>IF(P19="","",VLOOKUP(P19,Ocjene!$B$2:$C$7,2,1))</f>
        <v>F</v>
      </c>
      <c r="R19" s="19"/>
      <c r="S19" s="39" t="str">
        <f t="shared" si="1"/>
        <v/>
      </c>
      <c r="T19" s="39" t="str">
        <f t="shared" si="2"/>
        <v/>
      </c>
      <c r="U19" s="39" t="str">
        <f t="shared" si="3"/>
        <v/>
      </c>
    </row>
    <row r="20" spans="1:21" ht="15" customHeight="1" x14ac:dyDescent="0.3">
      <c r="A20" s="6" t="s">
        <v>298</v>
      </c>
      <c r="B20" s="7" t="s">
        <v>299</v>
      </c>
      <c r="C20" s="8"/>
      <c r="D20" s="107"/>
      <c r="E20" s="107"/>
      <c r="F20" s="8"/>
      <c r="G20" s="8"/>
      <c r="H20" s="8"/>
      <c r="I20" s="8"/>
      <c r="J20" s="69"/>
      <c r="K20" s="70"/>
      <c r="L20" s="71"/>
      <c r="M20" s="72"/>
      <c r="N20" s="38"/>
      <c r="O20" s="38"/>
      <c r="P20" s="38">
        <f t="shared" si="0"/>
        <v>0</v>
      </c>
      <c r="Q20" s="37" t="str">
        <f>IF(P20="","",VLOOKUP(P20,Ocjene!$B$2:$C$7,2,1))</f>
        <v>F</v>
      </c>
      <c r="R20" s="19"/>
      <c r="S20" s="39" t="str">
        <f t="shared" si="1"/>
        <v/>
      </c>
      <c r="T20" s="39" t="str">
        <f t="shared" si="2"/>
        <v/>
      </c>
      <c r="U20" s="39" t="str">
        <f t="shared" si="3"/>
        <v/>
      </c>
    </row>
    <row r="21" spans="1:21" ht="15" customHeight="1" x14ac:dyDescent="0.3">
      <c r="A21" s="6" t="s">
        <v>300</v>
      </c>
      <c r="B21" s="7" t="s">
        <v>301</v>
      </c>
      <c r="C21" s="8"/>
      <c r="D21" s="107"/>
      <c r="E21" s="107"/>
      <c r="F21" s="8"/>
      <c r="G21" s="8"/>
      <c r="H21" s="8"/>
      <c r="I21" s="8"/>
      <c r="J21" s="69"/>
      <c r="K21" s="70"/>
      <c r="L21" s="71"/>
      <c r="M21" s="72"/>
      <c r="N21" s="38"/>
      <c r="O21" s="38"/>
      <c r="P21" s="38">
        <f t="shared" si="0"/>
        <v>0</v>
      </c>
      <c r="Q21" s="37" t="str">
        <f>IF(P21="","",VLOOKUP(P21,Ocjene!$B$2:$C$7,2,1))</f>
        <v>F</v>
      </c>
      <c r="R21" s="19"/>
      <c r="S21" s="39" t="str">
        <f t="shared" si="1"/>
        <v/>
      </c>
      <c r="T21" s="39" t="str">
        <f t="shared" si="2"/>
        <v/>
      </c>
      <c r="U21" s="39" t="str">
        <f t="shared" si="3"/>
        <v/>
      </c>
    </row>
    <row r="22" spans="1:21" ht="15" customHeight="1" x14ac:dyDescent="0.3">
      <c r="A22" s="6" t="s">
        <v>302</v>
      </c>
      <c r="B22" s="7" t="s">
        <v>303</v>
      </c>
      <c r="C22" s="8"/>
      <c r="D22" s="107">
        <v>3.5</v>
      </c>
      <c r="E22" s="107"/>
      <c r="F22" s="8"/>
      <c r="G22" s="8"/>
      <c r="H22" s="8"/>
      <c r="I22" s="8"/>
      <c r="J22" s="69"/>
      <c r="K22" s="70"/>
      <c r="L22" s="71"/>
      <c r="M22" s="72"/>
      <c r="N22" s="38"/>
      <c r="O22" s="38"/>
      <c r="P22" s="38">
        <f t="shared" si="0"/>
        <v>3.5</v>
      </c>
      <c r="Q22" s="37" t="str">
        <f>IF(P22="","",VLOOKUP(P22,Ocjene!$B$2:$C$7,2,1))</f>
        <v>F</v>
      </c>
      <c r="S22" s="39" t="str">
        <f t="shared" si="1"/>
        <v/>
      </c>
      <c r="T22" s="39" t="str">
        <f t="shared" si="2"/>
        <v/>
      </c>
      <c r="U22" s="39">
        <f t="shared" si="3"/>
        <v>3.5</v>
      </c>
    </row>
    <row r="23" spans="1:21" ht="15" customHeight="1" x14ac:dyDescent="0.3">
      <c r="A23" s="6" t="s">
        <v>304</v>
      </c>
      <c r="B23" s="7" t="s">
        <v>305</v>
      </c>
      <c r="C23" s="8"/>
      <c r="D23" s="107"/>
      <c r="E23" s="107"/>
      <c r="F23" s="8"/>
      <c r="G23" s="8"/>
      <c r="H23" s="8"/>
      <c r="I23" s="8"/>
      <c r="J23" s="69">
        <v>10.5</v>
      </c>
      <c r="K23" s="70"/>
      <c r="L23" s="71"/>
      <c r="M23" s="72"/>
      <c r="N23" s="38"/>
      <c r="O23" s="38"/>
      <c r="P23" s="38">
        <f t="shared" si="0"/>
        <v>10.5</v>
      </c>
      <c r="Q23" s="37" t="str">
        <f>IF(P23="","",VLOOKUP(P23,Ocjene!$B$2:$C$7,2,1))</f>
        <v>F</v>
      </c>
      <c r="S23" s="39">
        <f t="shared" si="1"/>
        <v>10.5</v>
      </c>
      <c r="T23" s="39" t="str">
        <f t="shared" si="2"/>
        <v/>
      </c>
      <c r="U23" s="39">
        <f t="shared" si="3"/>
        <v>10.5</v>
      </c>
    </row>
    <row r="24" spans="1:21" ht="15" customHeight="1" x14ac:dyDescent="0.3">
      <c r="A24" s="6" t="s">
        <v>306</v>
      </c>
      <c r="B24" s="7" t="s">
        <v>307</v>
      </c>
      <c r="C24" s="8"/>
      <c r="D24" s="107"/>
      <c r="E24" s="107"/>
      <c r="F24" s="8"/>
      <c r="G24" s="8"/>
      <c r="H24" s="8"/>
      <c r="I24" s="8"/>
      <c r="J24" s="69">
        <v>20</v>
      </c>
      <c r="K24" s="70"/>
      <c r="L24" s="71"/>
      <c r="M24" s="72"/>
      <c r="N24" s="38"/>
      <c r="O24" s="38"/>
      <c r="P24" s="38">
        <f t="shared" si="0"/>
        <v>20</v>
      </c>
      <c r="Q24" s="37" t="str">
        <f>IF(P24="","",VLOOKUP(P24,Ocjene!$B$2:$C$7,2,1))</f>
        <v>F</v>
      </c>
      <c r="S24" s="39">
        <f t="shared" si="1"/>
        <v>20</v>
      </c>
      <c r="T24" s="39" t="str">
        <f t="shared" si="2"/>
        <v/>
      </c>
      <c r="U24" s="39">
        <f t="shared" si="3"/>
        <v>20</v>
      </c>
    </row>
    <row r="25" spans="1:21" ht="15" customHeight="1" x14ac:dyDescent="0.3">
      <c r="A25" s="6" t="s">
        <v>308</v>
      </c>
      <c r="B25" s="7" t="s">
        <v>309</v>
      </c>
      <c r="C25" s="8"/>
      <c r="D25" s="107"/>
      <c r="E25" s="107"/>
      <c r="F25" s="8"/>
      <c r="G25" s="8"/>
      <c r="H25" s="8"/>
      <c r="I25" s="8"/>
      <c r="J25" s="69"/>
      <c r="K25" s="70"/>
      <c r="L25" s="71"/>
      <c r="M25" s="72"/>
      <c r="N25" s="38"/>
      <c r="O25" s="38"/>
      <c r="P25" s="38">
        <f t="shared" si="0"/>
        <v>0</v>
      </c>
      <c r="Q25" s="37" t="str">
        <f>IF(P25="","",VLOOKUP(P25,Ocjene!$B$2:$C$7,2,1))</f>
        <v>F</v>
      </c>
      <c r="S25" s="39" t="str">
        <f t="shared" si="1"/>
        <v/>
      </c>
      <c r="T25" s="39" t="str">
        <f t="shared" si="2"/>
        <v/>
      </c>
      <c r="U25" s="39" t="str">
        <f t="shared" si="3"/>
        <v/>
      </c>
    </row>
    <row r="26" spans="1:21" ht="15" customHeight="1" x14ac:dyDescent="0.3">
      <c r="A26" s="6" t="s">
        <v>310</v>
      </c>
      <c r="B26" s="7" t="s">
        <v>311</v>
      </c>
      <c r="C26" s="8"/>
      <c r="D26" s="107"/>
      <c r="E26" s="107"/>
      <c r="F26" s="8"/>
      <c r="G26" s="8"/>
      <c r="H26" s="8"/>
      <c r="I26" s="8"/>
      <c r="J26" s="69"/>
      <c r="K26" s="70"/>
      <c r="L26" s="71"/>
      <c r="M26" s="72"/>
      <c r="N26" s="38"/>
      <c r="O26" s="38"/>
      <c r="P26" s="38">
        <f t="shared" si="0"/>
        <v>0</v>
      </c>
      <c r="Q26" s="37" t="str">
        <f>IF(P26="","",VLOOKUP(P26,Ocjene!$B$2:$C$7,2,1))</f>
        <v>F</v>
      </c>
      <c r="S26" s="39" t="str">
        <f t="shared" si="1"/>
        <v/>
      </c>
      <c r="T26" s="39" t="str">
        <f t="shared" si="2"/>
        <v/>
      </c>
      <c r="U26" s="39" t="str">
        <f t="shared" si="3"/>
        <v/>
      </c>
    </row>
    <row r="27" spans="1:21" ht="15" customHeight="1" x14ac:dyDescent="0.3">
      <c r="A27" s="6" t="s">
        <v>312</v>
      </c>
      <c r="B27" s="7" t="s">
        <v>313</v>
      </c>
      <c r="C27" s="8"/>
      <c r="D27" s="107"/>
      <c r="E27" s="107"/>
      <c r="F27" s="8"/>
      <c r="G27" s="8"/>
      <c r="H27" s="8"/>
      <c r="I27" s="8"/>
      <c r="J27" s="57">
        <v>20</v>
      </c>
      <c r="K27" s="57"/>
      <c r="L27" s="73"/>
      <c r="M27" s="73"/>
      <c r="N27" s="38"/>
      <c r="O27" s="38"/>
      <c r="P27" s="38">
        <f t="shared" si="0"/>
        <v>20</v>
      </c>
      <c r="Q27" s="37" t="str">
        <f>IF(P27="","",VLOOKUP(P27,Ocjene!$B$2:$C$7,2,1))</f>
        <v>F</v>
      </c>
      <c r="S27" s="39">
        <f t="shared" si="1"/>
        <v>20</v>
      </c>
      <c r="T27" s="39" t="str">
        <f t="shared" si="2"/>
        <v/>
      </c>
      <c r="U27" s="39">
        <f t="shared" si="3"/>
        <v>20</v>
      </c>
    </row>
    <row r="28" spans="1:21" ht="15" customHeight="1" x14ac:dyDescent="0.3">
      <c r="A28" s="9"/>
      <c r="B28" s="10"/>
      <c r="C28" s="11"/>
      <c r="D28" s="11"/>
      <c r="E28" s="11"/>
      <c r="F28" s="11"/>
      <c r="G28" s="11"/>
      <c r="H28" s="11"/>
      <c r="I28" s="11"/>
      <c r="J28" s="64"/>
      <c r="K28" s="64"/>
      <c r="L28" s="68"/>
      <c r="M28" s="68"/>
      <c r="N28" s="12"/>
      <c r="O28" s="12"/>
      <c r="P28" s="12"/>
      <c r="Q28" s="13"/>
      <c r="R28" s="19"/>
      <c r="S28" s="39" t="str">
        <f t="shared" si="1"/>
        <v/>
      </c>
    </row>
    <row r="29" spans="1:21" ht="15" customHeight="1" x14ac:dyDescent="0.3">
      <c r="A29" s="9"/>
      <c r="B29" s="10"/>
      <c r="C29" s="11"/>
      <c r="D29" s="11"/>
      <c r="E29" s="11"/>
      <c r="F29" s="11"/>
      <c r="G29" s="11"/>
      <c r="H29" s="11"/>
      <c r="I29" s="11"/>
      <c r="J29" s="64"/>
      <c r="K29" s="64"/>
      <c r="L29" s="68"/>
      <c r="M29" s="68"/>
      <c r="N29" s="12"/>
      <c r="O29" s="12"/>
      <c r="P29" s="12"/>
      <c r="Q29" s="13"/>
      <c r="R29" s="19"/>
      <c r="S29" s="39" t="str">
        <f t="shared" si="1"/>
        <v/>
      </c>
    </row>
    <row r="30" spans="1:21" ht="15" customHeight="1" x14ac:dyDescent="0.3">
      <c r="A30" s="9"/>
      <c r="B30" s="10"/>
      <c r="C30" s="11"/>
      <c r="D30" s="11"/>
      <c r="E30" s="11"/>
      <c r="F30" s="11"/>
      <c r="G30" s="11"/>
      <c r="H30" s="11"/>
      <c r="I30" s="11"/>
      <c r="J30" s="64"/>
      <c r="K30" s="64"/>
      <c r="L30" s="68"/>
      <c r="M30" s="68"/>
      <c r="N30" s="12"/>
      <c r="O30" s="12"/>
      <c r="P30" s="12"/>
      <c r="Q30" s="13"/>
      <c r="R30" s="19"/>
      <c r="S30" s="39" t="str">
        <f t="shared" si="1"/>
        <v/>
      </c>
    </row>
    <row r="31" spans="1:21" ht="15" customHeight="1" x14ac:dyDescent="0.3">
      <c r="A31" s="9"/>
      <c r="B31" s="10"/>
      <c r="C31" s="11"/>
      <c r="D31" s="11"/>
      <c r="E31" s="11"/>
      <c r="F31" s="11"/>
      <c r="G31" s="11"/>
      <c r="H31" s="11"/>
      <c r="I31" s="11"/>
      <c r="J31" s="64"/>
      <c r="K31" s="64"/>
      <c r="L31" s="68"/>
      <c r="M31" s="68"/>
      <c r="N31" s="12"/>
      <c r="O31" s="12"/>
      <c r="P31" s="12"/>
      <c r="Q31" s="13"/>
      <c r="R31" s="19"/>
      <c r="S31" s="39" t="str">
        <f t="shared" si="1"/>
        <v/>
      </c>
    </row>
    <row r="32" spans="1:21" ht="15" customHeight="1" x14ac:dyDescent="0.3">
      <c r="A32" s="9"/>
      <c r="B32" s="10"/>
      <c r="C32" s="11"/>
      <c r="D32" s="11"/>
      <c r="E32" s="11"/>
      <c r="F32" s="11"/>
      <c r="G32" s="11"/>
      <c r="H32" s="11"/>
      <c r="I32" s="11"/>
      <c r="J32" s="64"/>
      <c r="K32" s="64"/>
      <c r="L32" s="68"/>
      <c r="M32" s="68"/>
      <c r="N32" s="12"/>
      <c r="O32" s="12"/>
      <c r="P32" s="12"/>
      <c r="Q32" s="13"/>
      <c r="R32" s="19"/>
      <c r="S32" s="39" t="str">
        <f t="shared" si="1"/>
        <v/>
      </c>
    </row>
    <row r="33" spans="1:19" ht="15" customHeight="1" x14ac:dyDescent="0.3">
      <c r="A33" s="9"/>
      <c r="B33" s="10"/>
      <c r="C33" s="11"/>
      <c r="D33" s="11"/>
      <c r="E33" s="11"/>
      <c r="F33" s="11"/>
      <c r="G33" s="11"/>
      <c r="H33" s="11"/>
      <c r="I33" s="11"/>
      <c r="J33" s="64"/>
      <c r="K33" s="64"/>
      <c r="L33" s="68"/>
      <c r="M33" s="68"/>
      <c r="N33" s="12"/>
      <c r="O33" s="12"/>
      <c r="P33" s="12"/>
      <c r="Q33" s="13"/>
      <c r="R33" s="19"/>
      <c r="S33" s="39" t="str">
        <f t="shared" si="1"/>
        <v/>
      </c>
    </row>
    <row r="34" spans="1:19" ht="15" customHeight="1" x14ac:dyDescent="0.3">
      <c r="A34" s="9"/>
      <c r="B34" s="10"/>
      <c r="C34" s="11"/>
      <c r="D34" s="11"/>
      <c r="E34" s="11"/>
      <c r="F34" s="11"/>
      <c r="G34" s="11"/>
      <c r="H34" s="11"/>
      <c r="I34" s="11"/>
      <c r="J34" s="64"/>
      <c r="K34" s="64"/>
      <c r="L34" s="68"/>
      <c r="M34" s="68"/>
      <c r="N34" s="12"/>
      <c r="O34" s="12"/>
      <c r="P34" s="12"/>
      <c r="Q34" s="13"/>
      <c r="R34" s="19"/>
      <c r="S34" s="39" t="str">
        <f t="shared" si="1"/>
        <v/>
      </c>
    </row>
    <row r="35" spans="1:19" x14ac:dyDescent="0.3">
      <c r="A35" s="9"/>
      <c r="B35" s="10"/>
      <c r="C35" s="11"/>
      <c r="D35" s="11"/>
      <c r="E35" s="11"/>
      <c r="F35" s="11"/>
      <c r="G35" s="11"/>
      <c r="H35" s="11"/>
      <c r="I35" s="11"/>
      <c r="J35" s="64"/>
      <c r="K35" s="64"/>
      <c r="L35" s="68"/>
      <c r="M35" s="68"/>
      <c r="N35" s="12"/>
      <c r="O35" s="12"/>
      <c r="P35" s="12"/>
      <c r="Q35" s="13"/>
      <c r="R35" s="19"/>
      <c r="S35" s="39" t="str">
        <f t="shared" si="1"/>
        <v/>
      </c>
    </row>
    <row r="36" spans="1:19" x14ac:dyDescent="0.3">
      <c r="A36" s="9"/>
      <c r="B36" s="10"/>
      <c r="C36" s="11"/>
      <c r="D36" s="11"/>
      <c r="E36" s="11"/>
      <c r="F36" s="11"/>
      <c r="G36" s="11"/>
      <c r="H36" s="11"/>
      <c r="I36" s="11"/>
      <c r="J36" s="64"/>
      <c r="K36" s="64"/>
      <c r="L36" s="68"/>
      <c r="M36" s="68"/>
      <c r="N36" s="12"/>
      <c r="O36" s="12"/>
      <c r="P36" s="12"/>
      <c r="Q36" s="13"/>
      <c r="R36" s="19"/>
      <c r="S36" s="39" t="str">
        <f t="shared" si="1"/>
        <v/>
      </c>
    </row>
    <row r="37" spans="1:19" x14ac:dyDescent="0.3">
      <c r="A37" s="9"/>
      <c r="B37" s="10"/>
      <c r="C37" s="11"/>
      <c r="D37" s="11"/>
      <c r="E37" s="11"/>
      <c r="F37" s="11"/>
      <c r="G37" s="11"/>
      <c r="H37" s="11"/>
      <c r="I37" s="11"/>
      <c r="J37" s="64"/>
      <c r="K37" s="64"/>
      <c r="L37" s="68"/>
      <c r="M37" s="68"/>
      <c r="N37" s="12"/>
      <c r="O37" s="12"/>
      <c r="P37" s="12"/>
      <c r="Q37" s="13"/>
      <c r="R37" s="19"/>
      <c r="S37" s="39" t="str">
        <f t="shared" si="1"/>
        <v/>
      </c>
    </row>
    <row r="38" spans="1:19" x14ac:dyDescent="0.3">
      <c r="A38" s="9"/>
      <c r="B38" s="10"/>
      <c r="C38" s="11"/>
      <c r="D38" s="11"/>
      <c r="E38" s="11"/>
      <c r="F38" s="11"/>
      <c r="G38" s="11"/>
      <c r="H38" s="11"/>
      <c r="I38" s="11"/>
      <c r="J38" s="64"/>
      <c r="K38" s="64"/>
      <c r="L38" s="68"/>
      <c r="M38" s="68"/>
      <c r="N38" s="12"/>
      <c r="O38" s="12"/>
      <c r="P38" s="12"/>
      <c r="Q38" s="13"/>
      <c r="R38" s="19"/>
      <c r="S38" s="39" t="str">
        <f t="shared" si="1"/>
        <v/>
      </c>
    </row>
    <row r="39" spans="1:19" x14ac:dyDescent="0.3">
      <c r="A39" s="9"/>
      <c r="B39" s="10"/>
      <c r="C39" s="11"/>
      <c r="D39" s="11"/>
      <c r="E39" s="11"/>
      <c r="F39" s="11"/>
      <c r="G39" s="11"/>
      <c r="H39" s="11"/>
      <c r="I39" s="11"/>
      <c r="J39" s="64"/>
      <c r="K39" s="64"/>
      <c r="L39" s="68"/>
      <c r="M39" s="68"/>
      <c r="N39" s="12"/>
      <c r="O39" s="12"/>
      <c r="P39" s="12"/>
      <c r="Q39" s="13"/>
      <c r="R39" s="19"/>
      <c r="S39" s="39" t="str">
        <f t="shared" si="1"/>
        <v/>
      </c>
    </row>
    <row r="40" spans="1:19" x14ac:dyDescent="0.3">
      <c r="A40" s="9"/>
      <c r="B40" s="10"/>
      <c r="C40" s="11"/>
      <c r="D40" s="11"/>
      <c r="E40" s="11"/>
      <c r="F40" s="11"/>
      <c r="G40" s="11"/>
      <c r="H40" s="11"/>
      <c r="I40" s="11"/>
      <c r="J40" s="64"/>
      <c r="K40" s="64"/>
      <c r="L40" s="68"/>
      <c r="M40" s="68"/>
      <c r="N40" s="12"/>
      <c r="O40" s="12"/>
      <c r="P40" s="12"/>
      <c r="Q40" s="13"/>
      <c r="R40" s="19"/>
      <c r="S40" s="39" t="str">
        <f t="shared" si="1"/>
        <v/>
      </c>
    </row>
    <row r="41" spans="1:19" x14ac:dyDescent="0.3">
      <c r="A41" s="9"/>
      <c r="B41" s="10"/>
      <c r="C41" s="11"/>
      <c r="D41" s="11"/>
      <c r="E41" s="11"/>
      <c r="F41" s="11"/>
      <c r="G41" s="11"/>
      <c r="H41" s="11"/>
      <c r="I41" s="11"/>
      <c r="J41" s="64"/>
      <c r="K41" s="64"/>
      <c r="L41" s="68"/>
      <c r="M41" s="68"/>
      <c r="N41" s="12"/>
      <c r="O41" s="12"/>
      <c r="P41" s="12"/>
      <c r="Q41" s="13"/>
      <c r="R41" s="19"/>
      <c r="S41" s="39" t="str">
        <f t="shared" si="1"/>
        <v/>
      </c>
    </row>
    <row r="42" spans="1:19" x14ac:dyDescent="0.3">
      <c r="A42" s="9"/>
      <c r="B42" s="10"/>
      <c r="C42" s="11"/>
      <c r="D42" s="11"/>
      <c r="E42" s="11"/>
      <c r="F42" s="11"/>
      <c r="G42" s="11"/>
      <c r="H42" s="11"/>
      <c r="I42" s="11"/>
      <c r="J42" s="64"/>
      <c r="K42" s="64"/>
      <c r="L42" s="68"/>
      <c r="M42" s="68"/>
      <c r="N42" s="12"/>
      <c r="O42" s="12"/>
      <c r="P42" s="12"/>
      <c r="Q42" s="13"/>
      <c r="R42" s="19"/>
      <c r="S42" s="39" t="str">
        <f t="shared" si="1"/>
        <v/>
      </c>
    </row>
    <row r="43" spans="1:19" x14ac:dyDescent="0.3">
      <c r="A43" s="9"/>
      <c r="B43" s="10"/>
      <c r="C43" s="11"/>
      <c r="D43" s="11"/>
      <c r="E43" s="11"/>
      <c r="F43" s="11"/>
      <c r="G43" s="11"/>
      <c r="H43" s="11"/>
      <c r="I43" s="11"/>
      <c r="J43" s="64"/>
      <c r="K43" s="64"/>
      <c r="L43" s="68"/>
      <c r="M43" s="68"/>
      <c r="N43" s="12"/>
      <c r="O43" s="12"/>
      <c r="P43" s="12"/>
      <c r="Q43" s="13"/>
      <c r="R43" s="19"/>
      <c r="S43" s="39" t="str">
        <f t="shared" si="1"/>
        <v/>
      </c>
    </row>
    <row r="44" spans="1:19" x14ac:dyDescent="0.3">
      <c r="A44" s="9"/>
      <c r="B44" s="10"/>
      <c r="C44" s="11"/>
      <c r="D44" s="11"/>
      <c r="E44" s="11"/>
      <c r="F44" s="11"/>
      <c r="G44" s="11"/>
      <c r="H44" s="11"/>
      <c r="I44" s="11"/>
      <c r="J44" s="64"/>
      <c r="K44" s="64"/>
      <c r="L44" s="68"/>
      <c r="M44" s="68"/>
      <c r="N44" s="12"/>
      <c r="O44" s="12"/>
      <c r="P44" s="12"/>
      <c r="Q44" s="13"/>
      <c r="R44" s="19"/>
      <c r="S44" s="39" t="str">
        <f t="shared" si="1"/>
        <v/>
      </c>
    </row>
    <row r="45" spans="1:19" x14ac:dyDescent="0.3">
      <c r="A45" s="9"/>
      <c r="B45" s="10"/>
      <c r="C45" s="11"/>
      <c r="D45" s="11"/>
      <c r="E45" s="11"/>
      <c r="F45" s="11"/>
      <c r="G45" s="11"/>
      <c r="H45" s="11"/>
      <c r="I45" s="11"/>
      <c r="J45" s="64"/>
      <c r="K45" s="64"/>
      <c r="L45" s="68"/>
      <c r="M45" s="68"/>
      <c r="N45" s="12"/>
      <c r="O45" s="12"/>
      <c r="P45" s="12"/>
      <c r="Q45" s="13"/>
      <c r="R45" s="19"/>
      <c r="S45" s="39" t="str">
        <f t="shared" si="1"/>
        <v/>
      </c>
    </row>
    <row r="46" spans="1:19" x14ac:dyDescent="0.3">
      <c r="A46" s="9"/>
      <c r="B46" s="10"/>
      <c r="C46" s="11"/>
      <c r="D46" s="11"/>
      <c r="E46" s="11"/>
      <c r="F46" s="11"/>
      <c r="G46" s="11"/>
      <c r="H46" s="11"/>
      <c r="I46" s="11"/>
      <c r="J46" s="64"/>
      <c r="K46" s="64"/>
      <c r="L46" s="68"/>
      <c r="M46" s="68"/>
      <c r="N46" s="12"/>
      <c r="O46" s="12"/>
      <c r="P46" s="12"/>
      <c r="Q46" s="13"/>
      <c r="R46" s="19"/>
      <c r="S46" s="39" t="str">
        <f t="shared" si="1"/>
        <v/>
      </c>
    </row>
    <row r="47" spans="1:19" x14ac:dyDescent="0.3">
      <c r="A47" s="9"/>
      <c r="B47" s="10"/>
      <c r="C47" s="11"/>
      <c r="D47" s="11"/>
      <c r="E47" s="11"/>
      <c r="F47" s="11"/>
      <c r="G47" s="11"/>
      <c r="H47" s="11"/>
      <c r="I47" s="11"/>
      <c r="J47" s="64"/>
      <c r="K47" s="64"/>
      <c r="L47" s="68"/>
      <c r="M47" s="68"/>
      <c r="N47" s="12"/>
      <c r="O47" s="12"/>
      <c r="P47" s="12"/>
      <c r="Q47" s="13"/>
      <c r="R47" s="19"/>
      <c r="S47" s="39" t="str">
        <f t="shared" si="1"/>
        <v/>
      </c>
    </row>
    <row r="48" spans="1:19" x14ac:dyDescent="0.3">
      <c r="A48" s="9"/>
      <c r="B48" s="10"/>
      <c r="C48" s="11"/>
      <c r="D48" s="11"/>
      <c r="E48" s="11"/>
      <c r="F48" s="11"/>
      <c r="G48" s="11"/>
      <c r="H48" s="11"/>
      <c r="I48" s="11"/>
      <c r="J48" s="64"/>
      <c r="K48" s="64"/>
      <c r="L48" s="68"/>
      <c r="M48" s="68"/>
      <c r="N48" s="12"/>
      <c r="O48" s="12"/>
      <c r="P48" s="12"/>
      <c r="Q48" s="13"/>
      <c r="R48" s="19"/>
      <c r="S48" s="39" t="str">
        <f t="shared" si="1"/>
        <v/>
      </c>
    </row>
    <row r="49" spans="1:19" x14ac:dyDescent="0.3">
      <c r="A49" s="9"/>
      <c r="B49" s="10"/>
      <c r="C49" s="11"/>
      <c r="D49" s="11"/>
      <c r="E49" s="11"/>
      <c r="F49" s="11"/>
      <c r="G49" s="11"/>
      <c r="H49" s="11"/>
      <c r="I49" s="11"/>
      <c r="J49" s="64"/>
      <c r="K49" s="64"/>
      <c r="L49" s="68"/>
      <c r="M49" s="68"/>
      <c r="N49" s="12"/>
      <c r="O49" s="12"/>
      <c r="P49" s="12"/>
      <c r="Q49" s="13"/>
      <c r="R49" s="19"/>
      <c r="S49" s="39" t="str">
        <f t="shared" si="1"/>
        <v/>
      </c>
    </row>
    <row r="50" spans="1:19" x14ac:dyDescent="0.3">
      <c r="A50" s="9"/>
      <c r="B50" s="10"/>
      <c r="C50" s="11"/>
      <c r="D50" s="11"/>
      <c r="E50" s="11"/>
      <c r="F50" s="11"/>
      <c r="G50" s="11"/>
      <c r="H50" s="11"/>
      <c r="I50" s="11"/>
      <c r="J50" s="64"/>
      <c r="K50" s="64"/>
      <c r="L50" s="68"/>
      <c r="M50" s="68"/>
      <c r="N50" s="12"/>
      <c r="O50" s="12"/>
      <c r="P50" s="12"/>
      <c r="Q50" s="13"/>
      <c r="R50" s="19"/>
      <c r="S50" s="39" t="str">
        <f t="shared" si="1"/>
        <v/>
      </c>
    </row>
    <row r="51" spans="1:19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12"/>
      <c r="Q51" s="13"/>
      <c r="R51" s="19"/>
      <c r="S51" s="39" t="str">
        <f t="shared" si="1"/>
        <v/>
      </c>
    </row>
    <row r="52" spans="1:19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12"/>
      <c r="Q52" s="13"/>
    </row>
    <row r="53" spans="1:19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12"/>
      <c r="Q53" s="13"/>
    </row>
    <row r="54" spans="1:19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12"/>
      <c r="Q54" s="13"/>
    </row>
    <row r="55" spans="1:19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12"/>
      <c r="Q55" s="13"/>
    </row>
    <row r="56" spans="1:19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12"/>
      <c r="Q56" s="13"/>
    </row>
    <row r="57" spans="1:19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12"/>
      <c r="Q57" s="13"/>
    </row>
    <row r="58" spans="1:19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12"/>
      <c r="Q58" s="13"/>
    </row>
    <row r="59" spans="1:19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12"/>
      <c r="Q59" s="13"/>
    </row>
    <row r="60" spans="1:19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12"/>
      <c r="Q60" s="13"/>
    </row>
    <row r="61" spans="1:19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12"/>
      <c r="Q61" s="13"/>
    </row>
    <row r="62" spans="1:19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12"/>
      <c r="Q62" s="13"/>
    </row>
    <row r="63" spans="1:19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12"/>
      <c r="Q63" s="13"/>
    </row>
    <row r="64" spans="1:19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12"/>
      <c r="Q64" s="13"/>
    </row>
    <row r="65" spans="1:17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12"/>
      <c r="Q65" s="13"/>
    </row>
    <row r="66" spans="1:17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12"/>
      <c r="Q66" s="13"/>
    </row>
    <row r="67" spans="1:17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12"/>
      <c r="Q67" s="13"/>
    </row>
    <row r="68" spans="1:17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12"/>
      <c r="Q68" s="13"/>
    </row>
    <row r="69" spans="1:17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12"/>
      <c r="Q69" s="13"/>
    </row>
    <row r="70" spans="1:17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12"/>
      <c r="Q70" s="13"/>
    </row>
    <row r="71" spans="1:17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12"/>
      <c r="Q71" s="13"/>
    </row>
    <row r="72" spans="1:17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12"/>
      <c r="Q72" s="13"/>
    </row>
    <row r="73" spans="1:17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12"/>
      <c r="Q73" s="13"/>
    </row>
    <row r="74" spans="1:17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12"/>
      <c r="Q74" s="13"/>
    </row>
    <row r="75" spans="1:17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12"/>
      <c r="Q75" s="13"/>
    </row>
    <row r="76" spans="1:17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12"/>
      <c r="Q76" s="13"/>
    </row>
    <row r="77" spans="1:17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12"/>
      <c r="Q77" s="13"/>
    </row>
    <row r="78" spans="1:17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12"/>
      <c r="Q78" s="13"/>
    </row>
    <row r="79" spans="1:17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12"/>
      <c r="Q79" s="13"/>
    </row>
    <row r="80" spans="1:17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12"/>
      <c r="Q80" s="13"/>
    </row>
    <row r="81" spans="1:17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12"/>
      <c r="Q81" s="13"/>
    </row>
    <row r="82" spans="1:17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12"/>
      <c r="Q82" s="13"/>
    </row>
    <row r="83" spans="1:17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12"/>
      <c r="Q83" s="13"/>
    </row>
    <row r="84" spans="1:17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12"/>
      <c r="Q84" s="13"/>
    </row>
    <row r="85" spans="1:17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12"/>
      <c r="Q85" s="13"/>
    </row>
    <row r="86" spans="1:17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12"/>
      <c r="Q86" s="13"/>
    </row>
    <row r="87" spans="1:17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12"/>
      <c r="Q87" s="13"/>
    </row>
    <row r="88" spans="1:17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12"/>
      <c r="Q88" s="13"/>
    </row>
    <row r="89" spans="1:17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12"/>
      <c r="Q89" s="13"/>
    </row>
    <row r="90" spans="1:17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12"/>
      <c r="Q90" s="13"/>
    </row>
    <row r="91" spans="1:17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12"/>
      <c r="Q91" s="13"/>
    </row>
    <row r="92" spans="1:17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12"/>
      <c r="Q92" s="13"/>
    </row>
    <row r="93" spans="1:17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12"/>
      <c r="Q93" s="13"/>
    </row>
    <row r="94" spans="1:17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12"/>
      <c r="Q94" s="13"/>
    </row>
    <row r="95" spans="1:17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12"/>
      <c r="Q95" s="13"/>
    </row>
    <row r="96" spans="1:17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12"/>
      <c r="Q96" s="13"/>
    </row>
    <row r="97" spans="1:17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12"/>
      <c r="Q97" s="13"/>
    </row>
    <row r="98" spans="1:17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12"/>
      <c r="Q98" s="13"/>
    </row>
    <row r="99" spans="1:17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12"/>
      <c r="Q99" s="13"/>
    </row>
    <row r="100" spans="1:17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12"/>
      <c r="Q100" s="13"/>
    </row>
    <row r="101" spans="1:17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12"/>
      <c r="Q101" s="13"/>
    </row>
    <row r="102" spans="1:17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12"/>
      <c r="Q102" s="13"/>
    </row>
    <row r="103" spans="1:17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12"/>
      <c r="Q103" s="13"/>
    </row>
    <row r="104" spans="1:17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12"/>
      <c r="Q104" s="13"/>
    </row>
    <row r="105" spans="1:17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12"/>
      <c r="Q105" s="13"/>
    </row>
    <row r="106" spans="1:17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12"/>
      <c r="Q106" s="13"/>
    </row>
    <row r="107" spans="1:17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12"/>
      <c r="Q107" s="13"/>
    </row>
    <row r="108" spans="1:17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12"/>
      <c r="Q108" s="13"/>
    </row>
    <row r="109" spans="1:17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12"/>
      <c r="Q109" s="13"/>
    </row>
    <row r="110" spans="1:17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12"/>
      <c r="Q110" s="13"/>
    </row>
    <row r="111" spans="1:17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12"/>
      <c r="Q111" s="13"/>
    </row>
    <row r="112" spans="1:17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12"/>
      <c r="Q112" s="13"/>
    </row>
    <row r="113" spans="1:17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12"/>
      <c r="Q113" s="13"/>
    </row>
    <row r="114" spans="1:17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12"/>
      <c r="Q114" s="13"/>
    </row>
    <row r="115" spans="1:17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12"/>
      <c r="Q115" s="13"/>
    </row>
    <row r="116" spans="1:17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12"/>
      <c r="Q116" s="13"/>
    </row>
    <row r="117" spans="1:17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12"/>
      <c r="Q117" s="13"/>
    </row>
    <row r="118" spans="1:17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12"/>
      <c r="Q118" s="13"/>
    </row>
    <row r="119" spans="1:17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12"/>
      <c r="Q119" s="13"/>
    </row>
    <row r="120" spans="1:17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12"/>
      <c r="Q120" s="13"/>
    </row>
    <row r="121" spans="1:17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12"/>
      <c r="Q121" s="13"/>
    </row>
    <row r="122" spans="1:17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12"/>
      <c r="Q122" s="13"/>
    </row>
    <row r="123" spans="1:17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12"/>
      <c r="Q123" s="13"/>
    </row>
    <row r="124" spans="1:17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12"/>
      <c r="Q124" s="13"/>
    </row>
    <row r="125" spans="1:17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12"/>
      <c r="Q125" s="13"/>
    </row>
    <row r="126" spans="1:17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12"/>
      <c r="Q126" s="13"/>
    </row>
    <row r="127" spans="1:17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12"/>
      <c r="Q127" s="13"/>
    </row>
    <row r="128" spans="1:17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12"/>
      <c r="Q128" s="13"/>
    </row>
    <row r="129" spans="1:17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12"/>
      <c r="Q129" s="13"/>
    </row>
    <row r="130" spans="1:17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12"/>
      <c r="Q130" s="13"/>
    </row>
    <row r="131" spans="1:17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12"/>
      <c r="Q131" s="13"/>
    </row>
    <row r="132" spans="1:17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12"/>
      <c r="Q132" s="13"/>
    </row>
    <row r="133" spans="1:17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12"/>
      <c r="Q133" s="13"/>
    </row>
    <row r="134" spans="1:17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12"/>
      <c r="Q134" s="13"/>
    </row>
    <row r="135" spans="1:17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12"/>
      <c r="Q135" s="13"/>
    </row>
    <row r="136" spans="1:17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12"/>
      <c r="Q136" s="13"/>
    </row>
    <row r="137" spans="1:17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12"/>
      <c r="Q137" s="13"/>
    </row>
    <row r="138" spans="1:17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12"/>
      <c r="Q138" s="13"/>
    </row>
    <row r="139" spans="1:17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12"/>
      <c r="Q139" s="13"/>
    </row>
    <row r="140" spans="1:17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12"/>
      <c r="Q140" s="13"/>
    </row>
    <row r="141" spans="1:17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12"/>
      <c r="Q141" s="13"/>
    </row>
    <row r="142" spans="1:17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12"/>
      <c r="Q142" s="13"/>
    </row>
    <row r="143" spans="1:17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12"/>
      <c r="Q143" s="13"/>
    </row>
    <row r="144" spans="1:17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12"/>
      <c r="Q144" s="13"/>
    </row>
    <row r="145" spans="1:17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12"/>
      <c r="Q145" s="13"/>
    </row>
    <row r="146" spans="1:17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12"/>
      <c r="Q146" s="13"/>
    </row>
    <row r="147" spans="1:17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12"/>
      <c r="Q147" s="13"/>
    </row>
    <row r="148" spans="1:17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12"/>
      <c r="Q148" s="13"/>
    </row>
    <row r="149" spans="1:17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12"/>
      <c r="Q149" s="13"/>
    </row>
    <row r="150" spans="1:17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12"/>
      <c r="Q150" s="13"/>
    </row>
    <row r="151" spans="1:17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12"/>
      <c r="Q151" s="13"/>
    </row>
    <row r="152" spans="1:17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12"/>
      <c r="Q152" s="13"/>
    </row>
    <row r="153" spans="1:17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12"/>
      <c r="Q153" s="13"/>
    </row>
    <row r="154" spans="1:17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12"/>
      <c r="Q154" s="13"/>
    </row>
    <row r="155" spans="1:17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12"/>
      <c r="Q155" s="13"/>
    </row>
    <row r="156" spans="1:17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12"/>
      <c r="Q156" s="13"/>
    </row>
    <row r="157" spans="1:17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12"/>
      <c r="Q157" s="13"/>
    </row>
    <row r="158" spans="1:17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12"/>
      <c r="Q158" s="13"/>
    </row>
    <row r="159" spans="1:17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12"/>
      <c r="Q159" s="13"/>
    </row>
    <row r="160" spans="1:17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12"/>
      <c r="Q160" s="13"/>
    </row>
    <row r="161" spans="1:17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12"/>
      <c r="Q161" s="13"/>
    </row>
    <row r="162" spans="1:17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12"/>
      <c r="Q162" s="13"/>
    </row>
    <row r="163" spans="1:17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12"/>
      <c r="Q163" s="13"/>
    </row>
    <row r="164" spans="1:17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12"/>
      <c r="Q164" s="13"/>
    </row>
    <row r="165" spans="1:17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12"/>
      <c r="Q165" s="13"/>
    </row>
    <row r="166" spans="1:17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12"/>
      <c r="Q166" s="13"/>
    </row>
    <row r="167" spans="1:17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12"/>
      <c r="Q167" s="13"/>
    </row>
    <row r="168" spans="1:17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12"/>
      <c r="Q168" s="13"/>
    </row>
    <row r="169" spans="1:17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12"/>
      <c r="Q169" s="13"/>
    </row>
    <row r="170" spans="1:17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12"/>
      <c r="Q170" s="13"/>
    </row>
    <row r="171" spans="1:17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12"/>
      <c r="Q171" s="13"/>
    </row>
    <row r="172" spans="1:17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12"/>
      <c r="Q172" s="13"/>
    </row>
    <row r="173" spans="1:17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12"/>
      <c r="Q173" s="13"/>
    </row>
    <row r="174" spans="1:17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12"/>
      <c r="Q174" s="13"/>
    </row>
    <row r="175" spans="1:17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12"/>
      <c r="Q175" s="13"/>
    </row>
    <row r="176" spans="1:17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12"/>
      <c r="Q176" s="13"/>
    </row>
    <row r="177" spans="1:17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12"/>
      <c r="Q177" s="13"/>
    </row>
    <row r="178" spans="1:17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12"/>
      <c r="Q178" s="13"/>
    </row>
    <row r="179" spans="1:17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12"/>
      <c r="Q179" s="13"/>
    </row>
    <row r="180" spans="1:17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12"/>
      <c r="Q180" s="13"/>
    </row>
    <row r="181" spans="1:17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12"/>
      <c r="Q181" s="13"/>
    </row>
    <row r="182" spans="1:17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12"/>
      <c r="Q182" s="13"/>
    </row>
    <row r="183" spans="1:17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12"/>
      <c r="Q183" s="13"/>
    </row>
    <row r="184" spans="1:17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12"/>
      <c r="Q184" s="13"/>
    </row>
    <row r="185" spans="1:17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12"/>
      <c r="Q185" s="13"/>
    </row>
    <row r="186" spans="1:17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12"/>
      <c r="Q186" s="13"/>
    </row>
    <row r="187" spans="1:17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12"/>
      <c r="Q187" s="13"/>
    </row>
    <row r="188" spans="1:17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12"/>
      <c r="Q188" s="13"/>
    </row>
    <row r="189" spans="1:17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12"/>
      <c r="Q189" s="13"/>
    </row>
    <row r="190" spans="1:17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12"/>
      <c r="Q190" s="13"/>
    </row>
    <row r="191" spans="1:17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12"/>
      <c r="Q191" s="13"/>
    </row>
    <row r="192" spans="1:17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12"/>
      <c r="Q192" s="13"/>
    </row>
    <row r="193" spans="1:17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12"/>
      <c r="Q193" s="13"/>
    </row>
    <row r="194" spans="1:17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12"/>
      <c r="Q194" s="13"/>
    </row>
    <row r="195" spans="1:17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12"/>
      <c r="Q195" s="13"/>
    </row>
    <row r="196" spans="1:17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12"/>
      <c r="Q196" s="13"/>
    </row>
    <row r="197" spans="1:17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12"/>
      <c r="Q197" s="13"/>
    </row>
    <row r="198" spans="1:17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12"/>
      <c r="Q198" s="13"/>
    </row>
    <row r="199" spans="1:17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12"/>
      <c r="Q199" s="13"/>
    </row>
    <row r="200" spans="1:17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12"/>
      <c r="Q200" s="13"/>
    </row>
    <row r="201" spans="1:17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12"/>
      <c r="Q201" s="13"/>
    </row>
    <row r="202" spans="1:17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12"/>
      <c r="Q202" s="13"/>
    </row>
    <row r="203" spans="1:17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12"/>
      <c r="Q203" s="13"/>
    </row>
    <row r="204" spans="1:17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12"/>
      <c r="Q204" s="13"/>
    </row>
    <row r="205" spans="1:17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12"/>
      <c r="Q205" s="13"/>
    </row>
    <row r="206" spans="1:17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12"/>
      <c r="Q206" s="13"/>
    </row>
    <row r="207" spans="1:17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12"/>
      <c r="Q207" s="13"/>
    </row>
    <row r="208" spans="1:17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12"/>
      <c r="Q208" s="13"/>
    </row>
    <row r="209" spans="1:17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12"/>
      <c r="Q209" s="13"/>
    </row>
    <row r="210" spans="1:17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12"/>
      <c r="Q210" s="13"/>
    </row>
    <row r="211" spans="1:17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12"/>
      <c r="Q211" s="13"/>
    </row>
    <row r="212" spans="1:17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12"/>
      <c r="Q212" s="13"/>
    </row>
    <row r="213" spans="1:17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12"/>
      <c r="Q213" s="13"/>
    </row>
    <row r="214" spans="1:17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12"/>
      <c r="Q214" s="13"/>
    </row>
    <row r="215" spans="1:17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12"/>
      <c r="Q215" s="13"/>
    </row>
    <row r="216" spans="1:17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12"/>
      <c r="Q216" s="13"/>
    </row>
    <row r="217" spans="1:17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12"/>
      <c r="Q217" s="13"/>
    </row>
    <row r="218" spans="1:17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12"/>
      <c r="Q218" s="13"/>
    </row>
    <row r="219" spans="1:17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12"/>
      <c r="Q219" s="13"/>
    </row>
    <row r="220" spans="1:17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12"/>
      <c r="Q220" s="13"/>
    </row>
    <row r="221" spans="1:17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12"/>
      <c r="Q221" s="13"/>
    </row>
    <row r="222" spans="1:17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12"/>
      <c r="Q222" s="13"/>
    </row>
    <row r="223" spans="1:17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12"/>
      <c r="Q223" s="13"/>
    </row>
    <row r="224" spans="1:17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12"/>
      <c r="Q224" s="16"/>
    </row>
    <row r="225" spans="1:17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12"/>
      <c r="Q225" s="16"/>
    </row>
    <row r="226" spans="1:17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12"/>
      <c r="Q226" s="12"/>
    </row>
    <row r="227" spans="1:17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12"/>
      <c r="Q227" s="16"/>
    </row>
    <row r="228" spans="1:17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</sheetData>
  <mergeCells count="104">
    <mergeCell ref="J49:K49"/>
    <mergeCell ref="L49:M49"/>
    <mergeCell ref="J50:K50"/>
    <mergeCell ref="L50:M50"/>
    <mergeCell ref="J46:K46"/>
    <mergeCell ref="L46:M46"/>
    <mergeCell ref="J47:K47"/>
    <mergeCell ref="L47:M47"/>
    <mergeCell ref="J48:K48"/>
    <mergeCell ref="L48:M48"/>
    <mergeCell ref="J43:K43"/>
    <mergeCell ref="L43:M43"/>
    <mergeCell ref="J44:K44"/>
    <mergeCell ref="L44:M44"/>
    <mergeCell ref="J45:K45"/>
    <mergeCell ref="L45:M45"/>
    <mergeCell ref="J40:K40"/>
    <mergeCell ref="L40:M40"/>
    <mergeCell ref="J41:K41"/>
    <mergeCell ref="L41:M41"/>
    <mergeCell ref="J42:K42"/>
    <mergeCell ref="L42:M42"/>
    <mergeCell ref="J37:K37"/>
    <mergeCell ref="L37:M37"/>
    <mergeCell ref="J38:K38"/>
    <mergeCell ref="L38:M38"/>
    <mergeCell ref="J39:K39"/>
    <mergeCell ref="L39:M39"/>
    <mergeCell ref="J34:K34"/>
    <mergeCell ref="L34:M34"/>
    <mergeCell ref="J35:K35"/>
    <mergeCell ref="L35:M35"/>
    <mergeCell ref="J36:K36"/>
    <mergeCell ref="L36:M36"/>
    <mergeCell ref="J31:K31"/>
    <mergeCell ref="L31:M31"/>
    <mergeCell ref="J32:K32"/>
    <mergeCell ref="L32:M32"/>
    <mergeCell ref="J33:K33"/>
    <mergeCell ref="L33:M33"/>
    <mergeCell ref="J28:K28"/>
    <mergeCell ref="L28:M28"/>
    <mergeCell ref="J29:K29"/>
    <mergeCell ref="L29:M29"/>
    <mergeCell ref="J30:K30"/>
    <mergeCell ref="L30:M30"/>
    <mergeCell ref="J25:K25"/>
    <mergeCell ref="L25:M25"/>
    <mergeCell ref="J26:K26"/>
    <mergeCell ref="L26:M26"/>
    <mergeCell ref="J27:K27"/>
    <mergeCell ref="L27:M27"/>
    <mergeCell ref="J22:K22"/>
    <mergeCell ref="L22:M22"/>
    <mergeCell ref="J23:K23"/>
    <mergeCell ref="L23:M23"/>
    <mergeCell ref="J24:K24"/>
    <mergeCell ref="L24:M24"/>
    <mergeCell ref="J19:K19"/>
    <mergeCell ref="L19:M19"/>
    <mergeCell ref="J20:K20"/>
    <mergeCell ref="L20:M20"/>
    <mergeCell ref="J21:K21"/>
    <mergeCell ref="L21:M21"/>
    <mergeCell ref="J16:K16"/>
    <mergeCell ref="L16:M16"/>
    <mergeCell ref="J17:K17"/>
    <mergeCell ref="L17:M17"/>
    <mergeCell ref="J18:K18"/>
    <mergeCell ref="L18:M18"/>
    <mergeCell ref="J13:K13"/>
    <mergeCell ref="L13:M13"/>
    <mergeCell ref="J14:K14"/>
    <mergeCell ref="L14:M14"/>
    <mergeCell ref="J15:K15"/>
    <mergeCell ref="L15:M15"/>
    <mergeCell ref="J10:K10"/>
    <mergeCell ref="L10:M10"/>
    <mergeCell ref="J11:K11"/>
    <mergeCell ref="L11:M11"/>
    <mergeCell ref="J12:K12"/>
    <mergeCell ref="L12:M12"/>
    <mergeCell ref="J9:K9"/>
    <mergeCell ref="L9:M9"/>
    <mergeCell ref="O4:Q4"/>
    <mergeCell ref="A5:A7"/>
    <mergeCell ref="B5:B7"/>
    <mergeCell ref="C5:O5"/>
    <mergeCell ref="P5:P7"/>
    <mergeCell ref="Q5:Q7"/>
    <mergeCell ref="C6:C7"/>
    <mergeCell ref="D6:I6"/>
    <mergeCell ref="J6:M6"/>
    <mergeCell ref="N6:O6"/>
    <mergeCell ref="A1:Q1"/>
    <mergeCell ref="A2:I2"/>
    <mergeCell ref="J2:Q2"/>
    <mergeCell ref="C3:I3"/>
    <mergeCell ref="J3:N3"/>
    <mergeCell ref="O3:Q3"/>
    <mergeCell ref="J7:K7"/>
    <mergeCell ref="L7:M7"/>
    <mergeCell ref="J8:K8"/>
    <mergeCell ref="L8:M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tabSelected="1" topLeftCell="A25" workbookViewId="0">
      <selection activeCell="K53" sqref="K53"/>
    </sheetView>
  </sheetViews>
  <sheetFormatPr defaultColWidth="11.109375" defaultRowHeight="14.4" x14ac:dyDescent="0.3"/>
  <cols>
    <col min="1" max="1" width="11.109375" style="20"/>
    <col min="2" max="2" width="21" style="39" bestFit="1" customWidth="1"/>
    <col min="3" max="3" width="8.21875" style="39" customWidth="1"/>
    <col min="4" max="4" width="3.33203125" style="39" customWidth="1"/>
    <col min="5" max="5" width="3.88671875" style="39" customWidth="1"/>
    <col min="6" max="6" width="2.77734375" style="39" customWidth="1"/>
    <col min="7" max="7" width="2.77734375" style="39" bestFit="1" customWidth="1"/>
    <col min="8" max="8" width="2.21875" style="39" bestFit="1" customWidth="1"/>
    <col min="9" max="9" width="3.77734375" style="39" customWidth="1"/>
    <col min="10" max="13" width="4.77734375" style="39" customWidth="1"/>
    <col min="14" max="14" width="13.33203125" style="39" customWidth="1"/>
    <col min="15" max="15" width="8.77734375" style="39" customWidth="1"/>
    <col min="16" max="16" width="9" style="39" customWidth="1"/>
    <col min="17" max="17" width="13.21875" style="39" customWidth="1"/>
    <col min="18" max="18" width="11.109375" style="39"/>
    <col min="19" max="21" width="0" style="39" hidden="1" customWidth="1"/>
    <col min="22" max="16384" width="11.109375" style="39"/>
  </cols>
  <sheetData>
    <row r="1" spans="1:21" ht="15.6" x14ac:dyDescent="0.3">
      <c r="A1" s="44" t="s">
        <v>153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21" ht="15" customHeight="1" x14ac:dyDescent="0.3">
      <c r="A2" s="47" t="s">
        <v>111</v>
      </c>
      <c r="B2" s="45"/>
      <c r="C2" s="45"/>
      <c r="D2" s="45"/>
      <c r="E2" s="45"/>
      <c r="F2" s="45"/>
      <c r="G2" s="45"/>
      <c r="H2" s="45"/>
      <c r="I2" s="46"/>
      <c r="J2" s="48" t="s">
        <v>88</v>
      </c>
      <c r="K2" s="45"/>
      <c r="L2" s="45"/>
      <c r="M2" s="45"/>
      <c r="N2" s="45"/>
      <c r="O2" s="45"/>
      <c r="P2" s="45"/>
      <c r="Q2" s="46"/>
    </row>
    <row r="3" spans="1:21" ht="29.4" customHeight="1" x14ac:dyDescent="0.3">
      <c r="A3" s="2" t="s">
        <v>89</v>
      </c>
      <c r="B3" s="21" t="s">
        <v>109</v>
      </c>
      <c r="C3" s="49" t="s">
        <v>149</v>
      </c>
      <c r="D3" s="49"/>
      <c r="E3" s="49"/>
      <c r="F3" s="49"/>
      <c r="G3" s="49"/>
      <c r="H3" s="49"/>
      <c r="I3" s="50"/>
      <c r="J3" s="51" t="s">
        <v>158</v>
      </c>
      <c r="K3" s="52"/>
      <c r="L3" s="52"/>
      <c r="M3" s="52"/>
      <c r="N3" s="53"/>
      <c r="O3" s="48" t="s">
        <v>91</v>
      </c>
      <c r="P3" s="45"/>
      <c r="Q3" s="46"/>
    </row>
    <row r="4" spans="1:21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4"/>
      <c r="P4" s="54"/>
      <c r="Q4" s="54"/>
    </row>
    <row r="5" spans="1:21" ht="15" customHeight="1" x14ac:dyDescent="0.3">
      <c r="A5" s="55" t="s">
        <v>92</v>
      </c>
      <c r="B5" s="57" t="s">
        <v>93</v>
      </c>
      <c r="C5" s="59" t="s">
        <v>94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60" t="s">
        <v>95</v>
      </c>
      <c r="Q5" s="62" t="s">
        <v>86</v>
      </c>
    </row>
    <row r="6" spans="1:21" ht="15" customHeight="1" x14ac:dyDescent="0.3">
      <c r="A6" s="56"/>
      <c r="B6" s="58"/>
      <c r="C6" s="62" t="s">
        <v>96</v>
      </c>
      <c r="D6" s="57" t="s">
        <v>97</v>
      </c>
      <c r="E6" s="58"/>
      <c r="F6" s="58"/>
      <c r="G6" s="58"/>
      <c r="H6" s="58"/>
      <c r="I6" s="58"/>
      <c r="J6" s="57" t="s">
        <v>98</v>
      </c>
      <c r="K6" s="58"/>
      <c r="L6" s="58"/>
      <c r="M6" s="58"/>
      <c r="N6" s="57" t="s">
        <v>99</v>
      </c>
      <c r="O6" s="58"/>
      <c r="P6" s="61"/>
      <c r="Q6" s="63"/>
    </row>
    <row r="7" spans="1:21" ht="15" customHeight="1" x14ac:dyDescent="0.3">
      <c r="A7" s="56"/>
      <c r="B7" s="58"/>
      <c r="C7" s="63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65" t="s">
        <v>154</v>
      </c>
      <c r="K7" s="66"/>
      <c r="L7" s="66" t="s">
        <v>155</v>
      </c>
      <c r="M7" s="67"/>
      <c r="N7" s="5" t="s">
        <v>106</v>
      </c>
      <c r="O7" s="5" t="s">
        <v>107</v>
      </c>
      <c r="P7" s="61"/>
      <c r="Q7" s="63"/>
      <c r="S7" s="39" t="s">
        <v>156</v>
      </c>
      <c r="T7" s="39" t="s">
        <v>157</v>
      </c>
      <c r="U7" s="39" t="s">
        <v>260</v>
      </c>
    </row>
    <row r="8" spans="1:21" ht="15" customHeight="1" x14ac:dyDescent="0.3">
      <c r="A8" s="6" t="s">
        <v>314</v>
      </c>
      <c r="B8" s="7" t="s">
        <v>315</v>
      </c>
      <c r="C8" s="8"/>
      <c r="D8" s="107">
        <v>5</v>
      </c>
      <c r="E8" s="107"/>
      <c r="F8" s="8"/>
      <c r="G8" s="8"/>
      <c r="H8" s="8"/>
      <c r="I8" s="8"/>
      <c r="J8" s="57">
        <v>21.5</v>
      </c>
      <c r="K8" s="57"/>
      <c r="L8" s="57"/>
      <c r="M8" s="57"/>
      <c r="N8" s="38"/>
      <c r="O8" s="38"/>
      <c r="P8" s="38">
        <f>IF(AND(D8="",E8="",S8="",T8=""),0,SUM(D8,E8,S8,T8))</f>
        <v>26.5</v>
      </c>
      <c r="Q8" s="37" t="str">
        <f>IF(P8="","",VLOOKUP(P8,Ocjene!$B$2:$C$7,2,1))</f>
        <v>F</v>
      </c>
      <c r="S8" s="39">
        <f>IF(L8="",IF(J8="","",J8),L8)</f>
        <v>21.5</v>
      </c>
      <c r="T8" s="39" t="str">
        <f>IF(O8="",IF(N8="","",N8),O8)</f>
        <v/>
      </c>
      <c r="U8" s="39">
        <f>IF(AND(S8="",D8="",E8=""),"",SUM(S8,D8,E8))</f>
        <v>26.5</v>
      </c>
    </row>
    <row r="9" spans="1:21" ht="15" customHeight="1" x14ac:dyDescent="0.3">
      <c r="A9" s="6" t="s">
        <v>316</v>
      </c>
      <c r="B9" s="7" t="s">
        <v>317</v>
      </c>
      <c r="C9" s="8"/>
      <c r="D9" s="107">
        <v>4</v>
      </c>
      <c r="E9" s="107"/>
      <c r="F9" s="8"/>
      <c r="G9" s="8"/>
      <c r="H9" s="8"/>
      <c r="I9" s="8"/>
      <c r="J9" s="57">
        <v>24</v>
      </c>
      <c r="K9" s="57"/>
      <c r="L9" s="57"/>
      <c r="M9" s="57"/>
      <c r="N9" s="38"/>
      <c r="O9" s="38"/>
      <c r="P9" s="38">
        <f t="shared" ref="P9:P46" si="0">IF(AND(D9="",E9="",S9="",T9=""),0,SUM(D9,E9,S9,T9))</f>
        <v>28</v>
      </c>
      <c r="Q9" s="37" t="str">
        <f>IF(P9="","",VLOOKUP(P9,Ocjene!$B$2:$C$7,2,1))</f>
        <v>F</v>
      </c>
      <c r="S9" s="39">
        <f t="shared" ref="S9:S51" si="1">IF(L9="",IF(J9="","",J9),L9)</f>
        <v>24</v>
      </c>
      <c r="T9" s="39" t="str">
        <f t="shared" ref="T9:T46" si="2">IF(O9="",IF(N9="","",N9),O9)</f>
        <v/>
      </c>
      <c r="U9" s="39">
        <f t="shared" ref="U9:U46" si="3">IF(AND(S9="",D9="",E9=""),"",SUM(S9,D9,E9))</f>
        <v>28</v>
      </c>
    </row>
    <row r="10" spans="1:21" ht="15" customHeight="1" x14ac:dyDescent="0.3">
      <c r="A10" s="6" t="s">
        <v>318</v>
      </c>
      <c r="B10" s="7" t="s">
        <v>319</v>
      </c>
      <c r="C10" s="8"/>
      <c r="D10" s="107">
        <v>5</v>
      </c>
      <c r="E10" s="107"/>
      <c r="F10" s="8"/>
      <c r="G10" s="8"/>
      <c r="H10" s="8"/>
      <c r="I10" s="8"/>
      <c r="J10" s="57">
        <v>24</v>
      </c>
      <c r="K10" s="57"/>
      <c r="L10" s="57"/>
      <c r="M10" s="57"/>
      <c r="N10" s="38"/>
      <c r="O10" s="38"/>
      <c r="P10" s="38">
        <f t="shared" si="0"/>
        <v>29</v>
      </c>
      <c r="Q10" s="37" t="str">
        <f>IF(P10="","",VLOOKUP(P10,Ocjene!$B$2:$C$7,2,1))</f>
        <v>F</v>
      </c>
      <c r="S10" s="39">
        <f t="shared" si="1"/>
        <v>24</v>
      </c>
      <c r="T10" s="39" t="str">
        <f t="shared" si="2"/>
        <v/>
      </c>
      <c r="U10" s="39">
        <f t="shared" si="3"/>
        <v>29</v>
      </c>
    </row>
    <row r="11" spans="1:21" ht="15" customHeight="1" x14ac:dyDescent="0.3">
      <c r="A11" s="6" t="s">
        <v>320</v>
      </c>
      <c r="B11" s="7" t="s">
        <v>321</v>
      </c>
      <c r="C11" s="8"/>
      <c r="D11" s="107">
        <v>5</v>
      </c>
      <c r="E11" s="107"/>
      <c r="F11" s="8"/>
      <c r="G11" s="8"/>
      <c r="H11" s="8"/>
      <c r="I11" s="8"/>
      <c r="J11" s="57">
        <v>16</v>
      </c>
      <c r="K11" s="57"/>
      <c r="L11" s="57"/>
      <c r="M11" s="57"/>
      <c r="N11" s="38"/>
      <c r="O11" s="38"/>
      <c r="P11" s="38">
        <f t="shared" si="0"/>
        <v>21</v>
      </c>
      <c r="Q11" s="37" t="str">
        <f>IF(P11="","",VLOOKUP(P11,Ocjene!$B$2:$C$7,2,1))</f>
        <v>F</v>
      </c>
      <c r="S11" s="39">
        <f t="shared" si="1"/>
        <v>16</v>
      </c>
      <c r="T11" s="39" t="str">
        <f t="shared" si="2"/>
        <v/>
      </c>
      <c r="U11" s="39">
        <f t="shared" si="3"/>
        <v>21</v>
      </c>
    </row>
    <row r="12" spans="1:21" ht="15" customHeight="1" x14ac:dyDescent="0.3">
      <c r="A12" s="6" t="s">
        <v>322</v>
      </c>
      <c r="B12" s="7" t="s">
        <v>323</v>
      </c>
      <c r="C12" s="8"/>
      <c r="D12" s="107">
        <v>5</v>
      </c>
      <c r="E12" s="107"/>
      <c r="F12" s="8"/>
      <c r="G12" s="8"/>
      <c r="H12" s="8"/>
      <c r="I12" s="8"/>
      <c r="J12" s="57">
        <v>24.5</v>
      </c>
      <c r="K12" s="57"/>
      <c r="L12" s="57"/>
      <c r="M12" s="57"/>
      <c r="N12" s="38"/>
      <c r="O12" s="38"/>
      <c r="P12" s="38">
        <f t="shared" si="0"/>
        <v>29.5</v>
      </c>
      <c r="Q12" s="37" t="str">
        <f>IF(P12="","",VLOOKUP(P12,Ocjene!$B$2:$C$7,2,1))</f>
        <v>F</v>
      </c>
      <c r="S12" s="39">
        <f t="shared" si="1"/>
        <v>24.5</v>
      </c>
      <c r="T12" s="39" t="str">
        <f t="shared" si="2"/>
        <v/>
      </c>
      <c r="U12" s="39">
        <f t="shared" si="3"/>
        <v>29.5</v>
      </c>
    </row>
    <row r="13" spans="1:21" ht="15" customHeight="1" x14ac:dyDescent="0.3">
      <c r="A13" s="6" t="s">
        <v>324</v>
      </c>
      <c r="B13" s="7" t="s">
        <v>325</v>
      </c>
      <c r="C13" s="8"/>
      <c r="D13" s="107">
        <v>5</v>
      </c>
      <c r="E13" s="107"/>
      <c r="F13" s="8"/>
      <c r="G13" s="8"/>
      <c r="H13" s="8"/>
      <c r="I13" s="8"/>
      <c r="J13" s="57">
        <v>19</v>
      </c>
      <c r="K13" s="57"/>
      <c r="L13" s="57"/>
      <c r="M13" s="57"/>
      <c r="N13" s="38"/>
      <c r="O13" s="38"/>
      <c r="P13" s="38">
        <f t="shared" si="0"/>
        <v>24</v>
      </c>
      <c r="Q13" s="37" t="str">
        <f>IF(P13="","",VLOOKUP(P13,Ocjene!$B$2:$C$7,2,1))</f>
        <v>F</v>
      </c>
      <c r="S13" s="39">
        <f t="shared" si="1"/>
        <v>19</v>
      </c>
      <c r="T13" s="39" t="str">
        <f t="shared" si="2"/>
        <v/>
      </c>
      <c r="U13" s="39">
        <f t="shared" si="3"/>
        <v>24</v>
      </c>
    </row>
    <row r="14" spans="1:21" ht="15" customHeight="1" x14ac:dyDescent="0.3">
      <c r="A14" s="6" t="s">
        <v>326</v>
      </c>
      <c r="B14" s="7" t="s">
        <v>327</v>
      </c>
      <c r="C14" s="8"/>
      <c r="D14" s="107">
        <v>5</v>
      </c>
      <c r="E14" s="107"/>
      <c r="F14" s="8"/>
      <c r="G14" s="8"/>
      <c r="H14" s="8"/>
      <c r="I14" s="8"/>
      <c r="J14" s="57">
        <v>15</v>
      </c>
      <c r="K14" s="57"/>
      <c r="L14" s="57"/>
      <c r="M14" s="57"/>
      <c r="N14" s="38"/>
      <c r="O14" s="38"/>
      <c r="P14" s="38">
        <f t="shared" si="0"/>
        <v>20</v>
      </c>
      <c r="Q14" s="37" t="str">
        <f>IF(P14="","",VLOOKUP(P14,Ocjene!$B$2:$C$7,2,1))</f>
        <v>F</v>
      </c>
      <c r="S14" s="39">
        <f t="shared" si="1"/>
        <v>15</v>
      </c>
      <c r="T14" s="39" t="str">
        <f t="shared" si="2"/>
        <v/>
      </c>
      <c r="U14" s="39">
        <f t="shared" si="3"/>
        <v>20</v>
      </c>
    </row>
    <row r="15" spans="1:21" ht="15" customHeight="1" x14ac:dyDescent="0.3">
      <c r="A15" s="6" t="s">
        <v>328</v>
      </c>
      <c r="B15" s="7" t="s">
        <v>329</v>
      </c>
      <c r="C15" s="8"/>
      <c r="D15" s="107"/>
      <c r="E15" s="107"/>
      <c r="F15" s="8"/>
      <c r="G15" s="8"/>
      <c r="H15" s="8"/>
      <c r="I15" s="8"/>
      <c r="J15" s="69">
        <v>5</v>
      </c>
      <c r="K15" s="70"/>
      <c r="L15" s="71"/>
      <c r="M15" s="72"/>
      <c r="N15" s="38"/>
      <c r="O15" s="38"/>
      <c r="P15" s="38">
        <f t="shared" si="0"/>
        <v>5</v>
      </c>
      <c r="Q15" s="37" t="str">
        <f>IF(P15="","",VLOOKUP(P15,Ocjene!$B$2:$C$7,2,1))</f>
        <v>F</v>
      </c>
      <c r="R15" s="19"/>
      <c r="S15" s="39">
        <f t="shared" si="1"/>
        <v>5</v>
      </c>
      <c r="T15" s="39" t="str">
        <f t="shared" si="2"/>
        <v/>
      </c>
      <c r="U15" s="39">
        <f t="shared" si="3"/>
        <v>5</v>
      </c>
    </row>
    <row r="16" spans="1:21" ht="15" customHeight="1" x14ac:dyDescent="0.3">
      <c r="A16" s="6" t="s">
        <v>330</v>
      </c>
      <c r="B16" s="7" t="s">
        <v>331</v>
      </c>
      <c r="C16" s="8"/>
      <c r="D16" s="107"/>
      <c r="E16" s="107"/>
      <c r="F16" s="8"/>
      <c r="G16" s="8"/>
      <c r="H16" s="8"/>
      <c r="I16" s="8"/>
      <c r="J16" s="69">
        <v>26</v>
      </c>
      <c r="K16" s="70"/>
      <c r="L16" s="71"/>
      <c r="M16" s="72"/>
      <c r="N16" s="38"/>
      <c r="O16" s="38"/>
      <c r="P16" s="38">
        <f t="shared" si="0"/>
        <v>26</v>
      </c>
      <c r="Q16" s="37" t="str">
        <f>IF(P16="","",VLOOKUP(P16,Ocjene!$B$2:$C$7,2,1))</f>
        <v>F</v>
      </c>
      <c r="R16" s="19"/>
      <c r="S16" s="39">
        <f t="shared" si="1"/>
        <v>26</v>
      </c>
      <c r="T16" s="39" t="str">
        <f t="shared" si="2"/>
        <v/>
      </c>
      <c r="U16" s="39">
        <f t="shared" si="3"/>
        <v>26</v>
      </c>
    </row>
    <row r="17" spans="1:21" ht="15" customHeight="1" x14ac:dyDescent="0.3">
      <c r="A17" s="6" t="s">
        <v>332</v>
      </c>
      <c r="B17" s="7" t="s">
        <v>333</v>
      </c>
      <c r="C17" s="8"/>
      <c r="D17" s="107">
        <v>4.5</v>
      </c>
      <c r="E17" s="107"/>
      <c r="F17" s="8"/>
      <c r="G17" s="8"/>
      <c r="H17" s="8"/>
      <c r="I17" s="8"/>
      <c r="J17" s="69">
        <v>3</v>
      </c>
      <c r="K17" s="70"/>
      <c r="L17" s="71"/>
      <c r="M17" s="72"/>
      <c r="N17" s="38"/>
      <c r="O17" s="38"/>
      <c r="P17" s="38">
        <f t="shared" si="0"/>
        <v>7.5</v>
      </c>
      <c r="Q17" s="37" t="str">
        <f>IF(P17="","",VLOOKUP(P17,Ocjene!$B$2:$C$7,2,1))</f>
        <v>F</v>
      </c>
      <c r="R17" s="19"/>
      <c r="S17" s="39">
        <f t="shared" si="1"/>
        <v>3</v>
      </c>
      <c r="T17" s="39" t="str">
        <f t="shared" si="2"/>
        <v/>
      </c>
      <c r="U17" s="39">
        <f t="shared" si="3"/>
        <v>7.5</v>
      </c>
    </row>
    <row r="18" spans="1:21" ht="15" customHeight="1" x14ac:dyDescent="0.3">
      <c r="A18" s="6" t="s">
        <v>334</v>
      </c>
      <c r="B18" s="7" t="s">
        <v>335</v>
      </c>
      <c r="C18" s="8"/>
      <c r="D18" s="107">
        <v>5</v>
      </c>
      <c r="E18" s="107"/>
      <c r="F18" s="8"/>
      <c r="G18" s="8"/>
      <c r="H18" s="8"/>
      <c r="I18" s="8"/>
      <c r="J18" s="69">
        <v>30.5</v>
      </c>
      <c r="K18" s="70"/>
      <c r="L18" s="71"/>
      <c r="M18" s="72"/>
      <c r="N18" s="38"/>
      <c r="O18" s="38"/>
      <c r="P18" s="38">
        <f t="shared" si="0"/>
        <v>35.5</v>
      </c>
      <c r="Q18" s="37" t="str">
        <f>IF(P18="","",VLOOKUP(P18,Ocjene!$B$2:$C$7,2,1))</f>
        <v>F</v>
      </c>
      <c r="R18" s="19"/>
      <c r="S18" s="39">
        <f t="shared" si="1"/>
        <v>30.5</v>
      </c>
      <c r="T18" s="39" t="str">
        <f t="shared" si="2"/>
        <v/>
      </c>
      <c r="U18" s="39">
        <f t="shared" si="3"/>
        <v>35.5</v>
      </c>
    </row>
    <row r="19" spans="1:21" ht="15" customHeight="1" x14ac:dyDescent="0.3">
      <c r="A19" s="6" t="s">
        <v>336</v>
      </c>
      <c r="B19" s="7" t="s">
        <v>337</v>
      </c>
      <c r="C19" s="8"/>
      <c r="D19" s="107">
        <v>5</v>
      </c>
      <c r="E19" s="107"/>
      <c r="F19" s="8"/>
      <c r="G19" s="8"/>
      <c r="H19" s="8"/>
      <c r="I19" s="8"/>
      <c r="J19" s="69">
        <v>22</v>
      </c>
      <c r="K19" s="70"/>
      <c r="L19" s="71"/>
      <c r="M19" s="72"/>
      <c r="N19" s="38"/>
      <c r="O19" s="38"/>
      <c r="P19" s="38">
        <f t="shared" si="0"/>
        <v>27</v>
      </c>
      <c r="Q19" s="37" t="str">
        <f>IF(P19="","",VLOOKUP(P19,Ocjene!$B$2:$C$7,2,1))</f>
        <v>F</v>
      </c>
      <c r="R19" s="19"/>
      <c r="S19" s="39">
        <f t="shared" si="1"/>
        <v>22</v>
      </c>
      <c r="T19" s="39" t="str">
        <f t="shared" si="2"/>
        <v/>
      </c>
      <c r="U19" s="39">
        <f t="shared" si="3"/>
        <v>27</v>
      </c>
    </row>
    <row r="20" spans="1:21" ht="15" customHeight="1" x14ac:dyDescent="0.3">
      <c r="A20" s="6" t="s">
        <v>338</v>
      </c>
      <c r="B20" s="7" t="s">
        <v>339</v>
      </c>
      <c r="C20" s="8"/>
      <c r="D20" s="107">
        <v>5</v>
      </c>
      <c r="E20" s="107"/>
      <c r="F20" s="8"/>
      <c r="G20" s="8"/>
      <c r="H20" s="8"/>
      <c r="I20" s="8"/>
      <c r="J20" s="69"/>
      <c r="K20" s="70"/>
      <c r="L20" s="71"/>
      <c r="M20" s="72"/>
      <c r="N20" s="38"/>
      <c r="O20" s="38"/>
      <c r="P20" s="38">
        <f t="shared" si="0"/>
        <v>5</v>
      </c>
      <c r="Q20" s="37" t="str">
        <f>IF(P20="","",VLOOKUP(P20,Ocjene!$B$2:$C$7,2,1))</f>
        <v>F</v>
      </c>
      <c r="R20" s="19"/>
      <c r="S20" s="39" t="str">
        <f t="shared" si="1"/>
        <v/>
      </c>
      <c r="T20" s="39" t="str">
        <f t="shared" si="2"/>
        <v/>
      </c>
      <c r="U20" s="39">
        <f t="shared" si="3"/>
        <v>5</v>
      </c>
    </row>
    <row r="21" spans="1:21" ht="15" customHeight="1" x14ac:dyDescent="0.3">
      <c r="A21" s="6" t="s">
        <v>340</v>
      </c>
      <c r="B21" s="7" t="s">
        <v>341</v>
      </c>
      <c r="C21" s="8"/>
      <c r="D21" s="107">
        <v>5</v>
      </c>
      <c r="E21" s="107"/>
      <c r="F21" s="8"/>
      <c r="G21" s="8"/>
      <c r="H21" s="8"/>
      <c r="I21" s="8"/>
      <c r="J21" s="69">
        <v>17</v>
      </c>
      <c r="K21" s="70"/>
      <c r="L21" s="71"/>
      <c r="M21" s="72"/>
      <c r="N21" s="38"/>
      <c r="O21" s="38"/>
      <c r="P21" s="38">
        <f t="shared" si="0"/>
        <v>22</v>
      </c>
      <c r="Q21" s="37" t="str">
        <f>IF(P21="","",VLOOKUP(P21,Ocjene!$B$2:$C$7,2,1))</f>
        <v>F</v>
      </c>
      <c r="R21" s="19"/>
      <c r="S21" s="39">
        <f t="shared" si="1"/>
        <v>17</v>
      </c>
      <c r="T21" s="39" t="str">
        <f t="shared" si="2"/>
        <v/>
      </c>
      <c r="U21" s="39">
        <f t="shared" si="3"/>
        <v>22</v>
      </c>
    </row>
    <row r="22" spans="1:21" ht="15" customHeight="1" x14ac:dyDescent="0.3">
      <c r="A22" s="6" t="s">
        <v>285</v>
      </c>
      <c r="B22" s="7" t="s">
        <v>342</v>
      </c>
      <c r="C22" s="8"/>
      <c r="D22" s="107">
        <v>5</v>
      </c>
      <c r="E22" s="107"/>
      <c r="F22" s="8"/>
      <c r="G22" s="8"/>
      <c r="H22" s="8"/>
      <c r="I22" s="8"/>
      <c r="J22" s="69">
        <v>30</v>
      </c>
      <c r="K22" s="70"/>
      <c r="L22" s="71"/>
      <c r="M22" s="72"/>
      <c r="N22" s="38"/>
      <c r="O22" s="38"/>
      <c r="P22" s="38">
        <f t="shared" si="0"/>
        <v>35</v>
      </c>
      <c r="Q22" s="37" t="str">
        <f>IF(P22="","",VLOOKUP(P22,Ocjene!$B$2:$C$7,2,1))</f>
        <v>F</v>
      </c>
      <c r="S22" s="39">
        <f t="shared" si="1"/>
        <v>30</v>
      </c>
      <c r="T22" s="39" t="str">
        <f t="shared" si="2"/>
        <v/>
      </c>
      <c r="U22" s="39">
        <f t="shared" si="3"/>
        <v>35</v>
      </c>
    </row>
    <row r="23" spans="1:21" ht="15" customHeight="1" x14ac:dyDescent="0.3">
      <c r="A23" s="6" t="s">
        <v>343</v>
      </c>
      <c r="B23" s="7" t="s">
        <v>344</v>
      </c>
      <c r="C23" s="8"/>
      <c r="D23" s="107">
        <v>5</v>
      </c>
      <c r="E23" s="107"/>
      <c r="F23" s="8"/>
      <c r="G23" s="8"/>
      <c r="H23" s="8"/>
      <c r="I23" s="8"/>
      <c r="J23" s="69">
        <v>29</v>
      </c>
      <c r="K23" s="70"/>
      <c r="L23" s="71"/>
      <c r="M23" s="72"/>
      <c r="N23" s="38"/>
      <c r="O23" s="38"/>
      <c r="P23" s="38">
        <f t="shared" si="0"/>
        <v>34</v>
      </c>
      <c r="Q23" s="37" t="str">
        <f>IF(P23="","",VLOOKUP(P23,Ocjene!$B$2:$C$7,2,1))</f>
        <v>F</v>
      </c>
      <c r="S23" s="39">
        <f t="shared" si="1"/>
        <v>29</v>
      </c>
      <c r="T23" s="39" t="str">
        <f t="shared" si="2"/>
        <v/>
      </c>
      <c r="U23" s="39">
        <f t="shared" si="3"/>
        <v>34</v>
      </c>
    </row>
    <row r="24" spans="1:21" ht="15" customHeight="1" x14ac:dyDescent="0.3">
      <c r="A24" s="6" t="s">
        <v>345</v>
      </c>
      <c r="B24" s="7" t="s">
        <v>346</v>
      </c>
      <c r="C24" s="8"/>
      <c r="D24" s="107"/>
      <c r="E24" s="107"/>
      <c r="F24" s="8"/>
      <c r="G24" s="8"/>
      <c r="H24" s="8"/>
      <c r="I24" s="8"/>
      <c r="J24" s="69"/>
      <c r="K24" s="70"/>
      <c r="L24" s="71"/>
      <c r="M24" s="72"/>
      <c r="N24" s="38"/>
      <c r="O24" s="38"/>
      <c r="P24" s="38">
        <f t="shared" si="0"/>
        <v>0</v>
      </c>
      <c r="Q24" s="37" t="str">
        <f>IF(P24="","",VLOOKUP(P24,Ocjene!$B$2:$C$7,2,1))</f>
        <v>F</v>
      </c>
      <c r="S24" s="39" t="str">
        <f t="shared" si="1"/>
        <v/>
      </c>
      <c r="T24" s="39" t="str">
        <f t="shared" si="2"/>
        <v/>
      </c>
      <c r="U24" s="39" t="str">
        <f t="shared" si="3"/>
        <v/>
      </c>
    </row>
    <row r="25" spans="1:21" ht="15" customHeight="1" x14ac:dyDescent="0.3">
      <c r="A25" s="6" t="s">
        <v>347</v>
      </c>
      <c r="B25" s="7" t="s">
        <v>348</v>
      </c>
      <c r="C25" s="8"/>
      <c r="D25" s="107"/>
      <c r="E25" s="107"/>
      <c r="F25" s="8"/>
      <c r="G25" s="8"/>
      <c r="H25" s="8"/>
      <c r="I25" s="8"/>
      <c r="J25" s="69"/>
      <c r="K25" s="70"/>
      <c r="L25" s="71"/>
      <c r="M25" s="72"/>
      <c r="N25" s="38"/>
      <c r="O25" s="38"/>
      <c r="P25" s="38">
        <f t="shared" si="0"/>
        <v>0</v>
      </c>
      <c r="Q25" s="37" t="str">
        <f>IF(P25="","",VLOOKUP(P25,Ocjene!$B$2:$C$7,2,1))</f>
        <v>F</v>
      </c>
      <c r="S25" s="39" t="str">
        <f t="shared" si="1"/>
        <v/>
      </c>
      <c r="T25" s="39" t="str">
        <f t="shared" si="2"/>
        <v/>
      </c>
      <c r="U25" s="39" t="str">
        <f t="shared" si="3"/>
        <v/>
      </c>
    </row>
    <row r="26" spans="1:21" ht="15" customHeight="1" x14ac:dyDescent="0.3">
      <c r="A26" s="6" t="s">
        <v>349</v>
      </c>
      <c r="B26" s="7" t="s">
        <v>350</v>
      </c>
      <c r="C26" s="8"/>
      <c r="D26" s="107"/>
      <c r="E26" s="107"/>
      <c r="F26" s="8"/>
      <c r="G26" s="8"/>
      <c r="H26" s="8"/>
      <c r="I26" s="8"/>
      <c r="J26" s="69"/>
      <c r="K26" s="70"/>
      <c r="L26" s="71"/>
      <c r="M26" s="72"/>
      <c r="N26" s="38"/>
      <c r="O26" s="38"/>
      <c r="P26" s="38">
        <f t="shared" si="0"/>
        <v>0</v>
      </c>
      <c r="Q26" s="37" t="str">
        <f>IF(P26="","",VLOOKUP(P26,Ocjene!$B$2:$C$7,2,1))</f>
        <v>F</v>
      </c>
      <c r="S26" s="39" t="str">
        <f t="shared" si="1"/>
        <v/>
      </c>
      <c r="T26" s="39" t="str">
        <f t="shared" si="2"/>
        <v/>
      </c>
      <c r="U26" s="39" t="str">
        <f t="shared" si="3"/>
        <v/>
      </c>
    </row>
    <row r="27" spans="1:21" ht="15" customHeight="1" x14ac:dyDescent="0.3">
      <c r="A27" s="6" t="s">
        <v>271</v>
      </c>
      <c r="B27" s="7" t="s">
        <v>351</v>
      </c>
      <c r="C27" s="8"/>
      <c r="D27" s="107">
        <v>5</v>
      </c>
      <c r="E27" s="107"/>
      <c r="F27" s="8"/>
      <c r="G27" s="8"/>
      <c r="H27" s="8"/>
      <c r="I27" s="8"/>
      <c r="J27" s="69">
        <v>20</v>
      </c>
      <c r="K27" s="70"/>
      <c r="L27" s="71"/>
      <c r="M27" s="72"/>
      <c r="N27" s="38"/>
      <c r="O27" s="38"/>
      <c r="P27" s="38">
        <f t="shared" si="0"/>
        <v>25</v>
      </c>
      <c r="Q27" s="37" t="str">
        <f>IF(P27="","",VLOOKUP(P27,Ocjene!$B$2:$C$7,2,1))</f>
        <v>F</v>
      </c>
      <c r="S27" s="39">
        <f t="shared" si="1"/>
        <v>20</v>
      </c>
      <c r="T27" s="39" t="str">
        <f t="shared" si="2"/>
        <v/>
      </c>
      <c r="U27" s="39">
        <f t="shared" si="3"/>
        <v>25</v>
      </c>
    </row>
    <row r="28" spans="1:21" ht="15" customHeight="1" x14ac:dyDescent="0.3">
      <c r="A28" s="6" t="s">
        <v>292</v>
      </c>
      <c r="B28" s="7" t="s">
        <v>352</v>
      </c>
      <c r="C28" s="8"/>
      <c r="D28" s="107">
        <v>5</v>
      </c>
      <c r="E28" s="107"/>
      <c r="F28" s="8"/>
      <c r="G28" s="8"/>
      <c r="H28" s="8"/>
      <c r="I28" s="8"/>
      <c r="J28" s="69">
        <v>20</v>
      </c>
      <c r="K28" s="70"/>
      <c r="L28" s="71"/>
      <c r="M28" s="72"/>
      <c r="N28" s="38"/>
      <c r="O28" s="38"/>
      <c r="P28" s="38">
        <f t="shared" si="0"/>
        <v>25</v>
      </c>
      <c r="Q28" s="37" t="str">
        <f>IF(P28="","",VLOOKUP(P28,Ocjene!$B$2:$C$7,2,1))</f>
        <v>F</v>
      </c>
      <c r="S28" s="39">
        <f t="shared" si="1"/>
        <v>20</v>
      </c>
      <c r="T28" s="39" t="str">
        <f t="shared" si="2"/>
        <v/>
      </c>
      <c r="U28" s="39">
        <f t="shared" si="3"/>
        <v>25</v>
      </c>
    </row>
    <row r="29" spans="1:21" ht="15" customHeight="1" x14ac:dyDescent="0.3">
      <c r="A29" s="6" t="s">
        <v>353</v>
      </c>
      <c r="B29" s="7" t="s">
        <v>354</v>
      </c>
      <c r="C29" s="8"/>
      <c r="D29" s="107"/>
      <c r="E29" s="107"/>
      <c r="F29" s="8"/>
      <c r="G29" s="8"/>
      <c r="H29" s="8"/>
      <c r="I29" s="8"/>
      <c r="J29" s="69">
        <v>17</v>
      </c>
      <c r="K29" s="70"/>
      <c r="L29" s="71"/>
      <c r="M29" s="72"/>
      <c r="N29" s="38"/>
      <c r="O29" s="38"/>
      <c r="P29" s="38">
        <f t="shared" si="0"/>
        <v>17</v>
      </c>
      <c r="Q29" s="37" t="str">
        <f>IF(P29="","",VLOOKUP(P29,Ocjene!$B$2:$C$7,2,1))</f>
        <v>F</v>
      </c>
      <c r="S29" s="39">
        <f t="shared" si="1"/>
        <v>17</v>
      </c>
      <c r="T29" s="39" t="str">
        <f t="shared" si="2"/>
        <v/>
      </c>
      <c r="U29" s="39">
        <f t="shared" si="3"/>
        <v>17</v>
      </c>
    </row>
    <row r="30" spans="1:21" ht="15" customHeight="1" x14ac:dyDescent="0.3">
      <c r="A30" s="6" t="s">
        <v>355</v>
      </c>
      <c r="B30" s="7" t="s">
        <v>356</v>
      </c>
      <c r="C30" s="8"/>
      <c r="D30" s="107">
        <v>5</v>
      </c>
      <c r="E30" s="107"/>
      <c r="F30" s="8"/>
      <c r="G30" s="8"/>
      <c r="H30" s="8"/>
      <c r="I30" s="8"/>
      <c r="J30" s="69">
        <v>24</v>
      </c>
      <c r="K30" s="70"/>
      <c r="L30" s="71"/>
      <c r="M30" s="72"/>
      <c r="N30" s="38"/>
      <c r="O30" s="38"/>
      <c r="P30" s="38">
        <f t="shared" si="0"/>
        <v>29</v>
      </c>
      <c r="Q30" s="37" t="str">
        <f>IF(P30="","",VLOOKUP(P30,Ocjene!$B$2:$C$7,2,1))</f>
        <v>F</v>
      </c>
      <c r="S30" s="39">
        <f t="shared" si="1"/>
        <v>24</v>
      </c>
      <c r="T30" s="39" t="str">
        <f t="shared" si="2"/>
        <v/>
      </c>
      <c r="U30" s="39">
        <f t="shared" si="3"/>
        <v>29</v>
      </c>
    </row>
    <row r="31" spans="1:21" ht="15" customHeight="1" x14ac:dyDescent="0.3">
      <c r="A31" s="6" t="s">
        <v>357</v>
      </c>
      <c r="B31" s="7" t="s">
        <v>358</v>
      </c>
      <c r="C31" s="8"/>
      <c r="D31" s="107">
        <v>4</v>
      </c>
      <c r="E31" s="107"/>
      <c r="F31" s="8"/>
      <c r="G31" s="8"/>
      <c r="H31" s="8"/>
      <c r="I31" s="8"/>
      <c r="J31" s="69">
        <v>23</v>
      </c>
      <c r="K31" s="70"/>
      <c r="L31" s="71"/>
      <c r="M31" s="72"/>
      <c r="N31" s="38"/>
      <c r="O31" s="38"/>
      <c r="P31" s="38">
        <f t="shared" si="0"/>
        <v>27</v>
      </c>
      <c r="Q31" s="37" t="str">
        <f>IF(P31="","",VLOOKUP(P31,Ocjene!$B$2:$C$7,2,1))</f>
        <v>F</v>
      </c>
      <c r="S31" s="39">
        <f t="shared" si="1"/>
        <v>23</v>
      </c>
      <c r="T31" s="39" t="str">
        <f t="shared" si="2"/>
        <v/>
      </c>
      <c r="U31" s="39">
        <f t="shared" si="3"/>
        <v>27</v>
      </c>
    </row>
    <row r="32" spans="1:21" ht="15" customHeight="1" x14ac:dyDescent="0.3">
      <c r="A32" s="6" t="s">
        <v>359</v>
      </c>
      <c r="B32" s="7" t="s">
        <v>360</v>
      </c>
      <c r="C32" s="8"/>
      <c r="D32" s="107"/>
      <c r="E32" s="107"/>
      <c r="F32" s="8"/>
      <c r="G32" s="8"/>
      <c r="H32" s="8"/>
      <c r="I32" s="8"/>
      <c r="J32" s="69"/>
      <c r="K32" s="70"/>
      <c r="L32" s="71"/>
      <c r="M32" s="72"/>
      <c r="N32" s="38"/>
      <c r="O32" s="38"/>
      <c r="P32" s="38">
        <f t="shared" si="0"/>
        <v>0</v>
      </c>
      <c r="Q32" s="37" t="str">
        <f>IF(P32="","",VLOOKUP(P32,Ocjene!$B$2:$C$7,2,1))</f>
        <v>F</v>
      </c>
      <c r="S32" s="39" t="str">
        <f t="shared" si="1"/>
        <v/>
      </c>
      <c r="T32" s="39" t="str">
        <f t="shared" si="2"/>
        <v/>
      </c>
      <c r="U32" s="39" t="str">
        <f t="shared" si="3"/>
        <v/>
      </c>
    </row>
    <row r="33" spans="1:21" ht="15" customHeight="1" x14ac:dyDescent="0.3">
      <c r="A33" s="6" t="s">
        <v>361</v>
      </c>
      <c r="B33" s="7" t="s">
        <v>362</v>
      </c>
      <c r="C33" s="8"/>
      <c r="D33" s="107">
        <v>4</v>
      </c>
      <c r="E33" s="107"/>
      <c r="F33" s="8"/>
      <c r="G33" s="8"/>
      <c r="H33" s="8"/>
      <c r="I33" s="8"/>
      <c r="J33" s="69">
        <v>15.5</v>
      </c>
      <c r="K33" s="70"/>
      <c r="L33" s="71"/>
      <c r="M33" s="72"/>
      <c r="N33" s="38"/>
      <c r="O33" s="38"/>
      <c r="P33" s="38">
        <f t="shared" si="0"/>
        <v>19.5</v>
      </c>
      <c r="Q33" s="37" t="str">
        <f>IF(P33="","",VLOOKUP(P33,Ocjene!$B$2:$C$7,2,1))</f>
        <v>F</v>
      </c>
      <c r="S33" s="39">
        <f t="shared" si="1"/>
        <v>15.5</v>
      </c>
      <c r="T33" s="39" t="str">
        <f t="shared" si="2"/>
        <v/>
      </c>
      <c r="U33" s="39">
        <f t="shared" si="3"/>
        <v>19.5</v>
      </c>
    </row>
    <row r="34" spans="1:21" ht="15" customHeight="1" x14ac:dyDescent="0.3">
      <c r="A34" s="6" t="s">
        <v>298</v>
      </c>
      <c r="B34" s="7" t="s">
        <v>363</v>
      </c>
      <c r="C34" s="8"/>
      <c r="D34" s="107">
        <v>4</v>
      </c>
      <c r="E34" s="107"/>
      <c r="F34" s="8"/>
      <c r="G34" s="8"/>
      <c r="H34" s="8"/>
      <c r="I34" s="8"/>
      <c r="J34" s="69">
        <v>28</v>
      </c>
      <c r="K34" s="70"/>
      <c r="L34" s="71"/>
      <c r="M34" s="72"/>
      <c r="N34" s="38"/>
      <c r="O34" s="38"/>
      <c r="P34" s="38">
        <f t="shared" si="0"/>
        <v>32</v>
      </c>
      <c r="Q34" s="37" t="str">
        <f>IF(P34="","",VLOOKUP(P34,Ocjene!$B$2:$C$7,2,1))</f>
        <v>F</v>
      </c>
      <c r="S34" s="39">
        <f t="shared" si="1"/>
        <v>28</v>
      </c>
      <c r="T34" s="39" t="str">
        <f t="shared" si="2"/>
        <v/>
      </c>
      <c r="U34" s="39">
        <f t="shared" si="3"/>
        <v>32</v>
      </c>
    </row>
    <row r="35" spans="1:21" x14ac:dyDescent="0.3">
      <c r="A35" s="6" t="s">
        <v>364</v>
      </c>
      <c r="B35" s="7" t="s">
        <v>365</v>
      </c>
      <c r="C35" s="8"/>
      <c r="D35" s="107">
        <v>5</v>
      </c>
      <c r="E35" s="107"/>
      <c r="F35" s="8"/>
      <c r="G35" s="8"/>
      <c r="H35" s="8"/>
      <c r="I35" s="8"/>
      <c r="J35" s="69">
        <v>19</v>
      </c>
      <c r="K35" s="70"/>
      <c r="L35" s="71"/>
      <c r="M35" s="72"/>
      <c r="N35" s="38"/>
      <c r="O35" s="38"/>
      <c r="P35" s="38">
        <f t="shared" si="0"/>
        <v>24</v>
      </c>
      <c r="Q35" s="37" t="str">
        <f>IF(P35="","",VLOOKUP(P35,Ocjene!$B$2:$C$7,2,1))</f>
        <v>F</v>
      </c>
      <c r="S35" s="39">
        <f t="shared" si="1"/>
        <v>19</v>
      </c>
      <c r="T35" s="39" t="str">
        <f t="shared" si="2"/>
        <v/>
      </c>
      <c r="U35" s="39">
        <f t="shared" si="3"/>
        <v>24</v>
      </c>
    </row>
    <row r="36" spans="1:21" x14ac:dyDescent="0.3">
      <c r="A36" s="6" t="s">
        <v>366</v>
      </c>
      <c r="B36" s="7" t="s">
        <v>367</v>
      </c>
      <c r="C36" s="8"/>
      <c r="D36" s="107">
        <v>4</v>
      </c>
      <c r="E36" s="107"/>
      <c r="F36" s="8"/>
      <c r="G36" s="8"/>
      <c r="H36" s="8"/>
      <c r="I36" s="8"/>
      <c r="J36" s="69">
        <v>14</v>
      </c>
      <c r="K36" s="70"/>
      <c r="L36" s="71"/>
      <c r="M36" s="72"/>
      <c r="N36" s="38"/>
      <c r="O36" s="38"/>
      <c r="P36" s="38">
        <f t="shared" si="0"/>
        <v>18</v>
      </c>
      <c r="Q36" s="37" t="str">
        <f>IF(P36="","",VLOOKUP(P36,Ocjene!$B$2:$C$7,2,1))</f>
        <v>F</v>
      </c>
      <c r="S36" s="39">
        <f t="shared" si="1"/>
        <v>14</v>
      </c>
      <c r="T36" s="39" t="str">
        <f t="shared" si="2"/>
        <v/>
      </c>
      <c r="U36" s="39">
        <f t="shared" si="3"/>
        <v>18</v>
      </c>
    </row>
    <row r="37" spans="1:21" x14ac:dyDescent="0.3">
      <c r="A37" s="6" t="s">
        <v>368</v>
      </c>
      <c r="B37" s="7" t="s">
        <v>369</v>
      </c>
      <c r="C37" s="8"/>
      <c r="D37" s="107">
        <v>4</v>
      </c>
      <c r="E37" s="107"/>
      <c r="F37" s="8"/>
      <c r="G37" s="8"/>
      <c r="H37" s="8"/>
      <c r="I37" s="8"/>
      <c r="J37" s="69"/>
      <c r="K37" s="70"/>
      <c r="L37" s="71"/>
      <c r="M37" s="72"/>
      <c r="N37" s="38"/>
      <c r="O37" s="38"/>
      <c r="P37" s="38">
        <f t="shared" si="0"/>
        <v>4</v>
      </c>
      <c r="Q37" s="37" t="str">
        <f>IF(P37="","",VLOOKUP(P37,Ocjene!$B$2:$C$7,2,1))</f>
        <v>F</v>
      </c>
      <c r="S37" s="39" t="str">
        <f t="shared" si="1"/>
        <v/>
      </c>
      <c r="T37" s="39" t="str">
        <f t="shared" si="2"/>
        <v/>
      </c>
      <c r="U37" s="39">
        <f t="shared" si="3"/>
        <v>4</v>
      </c>
    </row>
    <row r="38" spans="1:21" x14ac:dyDescent="0.3">
      <c r="A38" s="6" t="s">
        <v>370</v>
      </c>
      <c r="B38" s="7" t="s">
        <v>371</v>
      </c>
      <c r="C38" s="8"/>
      <c r="D38" s="107">
        <v>5</v>
      </c>
      <c r="E38" s="107"/>
      <c r="F38" s="8"/>
      <c r="G38" s="8"/>
      <c r="H38" s="8"/>
      <c r="I38" s="8"/>
      <c r="J38" s="69">
        <v>15.5</v>
      </c>
      <c r="K38" s="70"/>
      <c r="L38" s="71"/>
      <c r="M38" s="72"/>
      <c r="N38" s="38"/>
      <c r="O38" s="38"/>
      <c r="P38" s="38">
        <f t="shared" si="0"/>
        <v>20.5</v>
      </c>
      <c r="Q38" s="37" t="str">
        <f>IF(P38="","",VLOOKUP(P38,Ocjene!$B$2:$C$7,2,1))</f>
        <v>F</v>
      </c>
      <c r="S38" s="39">
        <f t="shared" si="1"/>
        <v>15.5</v>
      </c>
      <c r="T38" s="39" t="str">
        <f t="shared" si="2"/>
        <v/>
      </c>
      <c r="U38" s="39">
        <f t="shared" si="3"/>
        <v>20.5</v>
      </c>
    </row>
    <row r="39" spans="1:21" x14ac:dyDescent="0.3">
      <c r="A39" s="6" t="s">
        <v>372</v>
      </c>
      <c r="B39" s="7" t="s">
        <v>373</v>
      </c>
      <c r="C39" s="8"/>
      <c r="D39" s="107">
        <v>5</v>
      </c>
      <c r="E39" s="107"/>
      <c r="F39" s="8"/>
      <c r="G39" s="8"/>
      <c r="H39" s="8"/>
      <c r="I39" s="8"/>
      <c r="J39" s="69"/>
      <c r="K39" s="70"/>
      <c r="L39" s="71"/>
      <c r="M39" s="72"/>
      <c r="N39" s="38"/>
      <c r="O39" s="38"/>
      <c r="P39" s="38">
        <f t="shared" si="0"/>
        <v>5</v>
      </c>
      <c r="Q39" s="37" t="str">
        <f>IF(P39="","",VLOOKUP(P39,Ocjene!$B$2:$C$7,2,1))</f>
        <v>F</v>
      </c>
      <c r="S39" s="39" t="str">
        <f t="shared" si="1"/>
        <v/>
      </c>
      <c r="T39" s="39" t="str">
        <f t="shared" si="2"/>
        <v/>
      </c>
      <c r="U39" s="39">
        <f t="shared" si="3"/>
        <v>5</v>
      </c>
    </row>
    <row r="40" spans="1:21" x14ac:dyDescent="0.3">
      <c r="A40" s="6" t="s">
        <v>374</v>
      </c>
      <c r="B40" s="7" t="s">
        <v>375</v>
      </c>
      <c r="C40" s="8"/>
      <c r="D40" s="107"/>
      <c r="E40" s="107"/>
      <c r="F40" s="8"/>
      <c r="G40" s="8"/>
      <c r="H40" s="8"/>
      <c r="I40" s="8"/>
      <c r="J40" s="69">
        <v>22</v>
      </c>
      <c r="K40" s="70"/>
      <c r="L40" s="71"/>
      <c r="M40" s="72"/>
      <c r="N40" s="38"/>
      <c r="O40" s="38"/>
      <c r="P40" s="38">
        <f t="shared" si="0"/>
        <v>22</v>
      </c>
      <c r="Q40" s="37" t="str">
        <f>IF(P40="","",VLOOKUP(P40,Ocjene!$B$2:$C$7,2,1))</f>
        <v>F</v>
      </c>
      <c r="S40" s="39">
        <f t="shared" si="1"/>
        <v>22</v>
      </c>
      <c r="T40" s="39" t="str">
        <f t="shared" si="2"/>
        <v/>
      </c>
      <c r="U40" s="39">
        <f t="shared" si="3"/>
        <v>22</v>
      </c>
    </row>
    <row r="41" spans="1:21" x14ac:dyDescent="0.3">
      <c r="A41" s="6" t="s">
        <v>376</v>
      </c>
      <c r="B41" s="7" t="s">
        <v>377</v>
      </c>
      <c r="C41" s="8"/>
      <c r="D41" s="107">
        <v>5</v>
      </c>
      <c r="E41" s="107"/>
      <c r="F41" s="8"/>
      <c r="G41" s="8"/>
      <c r="H41" s="8"/>
      <c r="I41" s="8"/>
      <c r="J41" s="69">
        <v>28</v>
      </c>
      <c r="K41" s="70"/>
      <c r="L41" s="71"/>
      <c r="M41" s="72"/>
      <c r="N41" s="38"/>
      <c r="O41" s="38"/>
      <c r="P41" s="38">
        <f t="shared" si="0"/>
        <v>33</v>
      </c>
      <c r="Q41" s="37" t="str">
        <f>IF(P41="","",VLOOKUP(P41,Ocjene!$B$2:$C$7,2,1))</f>
        <v>F</v>
      </c>
      <c r="S41" s="39">
        <f t="shared" si="1"/>
        <v>28</v>
      </c>
      <c r="T41" s="39" t="str">
        <f t="shared" si="2"/>
        <v/>
      </c>
      <c r="U41" s="39">
        <f t="shared" si="3"/>
        <v>33</v>
      </c>
    </row>
    <row r="42" spans="1:21" x14ac:dyDescent="0.3">
      <c r="A42" s="6" t="s">
        <v>378</v>
      </c>
      <c r="B42" s="7" t="s">
        <v>379</v>
      </c>
      <c r="C42" s="8"/>
      <c r="D42" s="107"/>
      <c r="E42" s="107"/>
      <c r="F42" s="8"/>
      <c r="G42" s="8"/>
      <c r="H42" s="8"/>
      <c r="I42" s="8"/>
      <c r="J42" s="69">
        <v>22</v>
      </c>
      <c r="K42" s="70"/>
      <c r="L42" s="71"/>
      <c r="M42" s="72"/>
      <c r="N42" s="38"/>
      <c r="O42" s="38"/>
      <c r="P42" s="38">
        <f t="shared" si="0"/>
        <v>22</v>
      </c>
      <c r="Q42" s="37" t="str">
        <f>IF(P42="","",VLOOKUP(P42,Ocjene!$B$2:$C$7,2,1))</f>
        <v>F</v>
      </c>
      <c r="S42" s="39">
        <f t="shared" si="1"/>
        <v>22</v>
      </c>
      <c r="T42" s="39" t="str">
        <f t="shared" si="2"/>
        <v/>
      </c>
      <c r="U42" s="39">
        <f t="shared" si="3"/>
        <v>22</v>
      </c>
    </row>
    <row r="43" spans="1:21" x14ac:dyDescent="0.3">
      <c r="A43" s="6" t="s">
        <v>380</v>
      </c>
      <c r="B43" s="7" t="s">
        <v>381</v>
      </c>
      <c r="C43" s="8"/>
      <c r="D43" s="107"/>
      <c r="E43" s="107"/>
      <c r="F43" s="8"/>
      <c r="G43" s="8"/>
      <c r="H43" s="8"/>
      <c r="I43" s="8"/>
      <c r="J43" s="57"/>
      <c r="K43" s="57"/>
      <c r="L43" s="73"/>
      <c r="M43" s="73"/>
      <c r="N43" s="38"/>
      <c r="O43" s="38"/>
      <c r="P43" s="38">
        <f t="shared" si="0"/>
        <v>0</v>
      </c>
      <c r="Q43" s="37" t="str">
        <f>IF(P43="","",VLOOKUP(P43,Ocjene!$B$2:$C$7,2,1))</f>
        <v>F</v>
      </c>
      <c r="S43" s="39" t="str">
        <f t="shared" si="1"/>
        <v/>
      </c>
      <c r="T43" s="39" t="str">
        <f t="shared" si="2"/>
        <v/>
      </c>
      <c r="U43" s="39" t="str">
        <f t="shared" si="3"/>
        <v/>
      </c>
    </row>
    <row r="44" spans="1:21" x14ac:dyDescent="0.3">
      <c r="A44" s="6" t="s">
        <v>382</v>
      </c>
      <c r="B44" s="7" t="s">
        <v>383</v>
      </c>
      <c r="C44" s="8"/>
      <c r="D44" s="107"/>
      <c r="E44" s="107"/>
      <c r="F44" s="8"/>
      <c r="G44" s="8"/>
      <c r="H44" s="8"/>
      <c r="I44" s="8"/>
      <c r="J44" s="57"/>
      <c r="K44" s="57"/>
      <c r="L44" s="73"/>
      <c r="M44" s="73"/>
      <c r="N44" s="38"/>
      <c r="O44" s="38"/>
      <c r="P44" s="38">
        <f t="shared" si="0"/>
        <v>0</v>
      </c>
      <c r="Q44" s="37" t="str">
        <f>IF(P44="","",VLOOKUP(P44,Ocjene!$B$2:$C$7,2,1))</f>
        <v>F</v>
      </c>
      <c r="S44" s="39" t="str">
        <f t="shared" si="1"/>
        <v/>
      </c>
      <c r="T44" s="39" t="str">
        <f t="shared" si="2"/>
        <v/>
      </c>
      <c r="U44" s="39" t="str">
        <f t="shared" si="3"/>
        <v/>
      </c>
    </row>
    <row r="45" spans="1:21" x14ac:dyDescent="0.3">
      <c r="A45" s="6" t="s">
        <v>384</v>
      </c>
      <c r="B45" s="7" t="s">
        <v>385</v>
      </c>
      <c r="C45" s="8"/>
      <c r="D45" s="107"/>
      <c r="E45" s="107"/>
      <c r="F45" s="8"/>
      <c r="G45" s="8"/>
      <c r="H45" s="8"/>
      <c r="I45" s="8"/>
      <c r="J45" s="57"/>
      <c r="K45" s="57"/>
      <c r="L45" s="73"/>
      <c r="M45" s="73"/>
      <c r="N45" s="38"/>
      <c r="O45" s="38"/>
      <c r="P45" s="38">
        <f t="shared" si="0"/>
        <v>0</v>
      </c>
      <c r="Q45" s="37" t="str">
        <f>IF(P45="","",VLOOKUP(P45,Ocjene!$B$2:$C$7,2,1))</f>
        <v>F</v>
      </c>
      <c r="S45" s="39" t="str">
        <f t="shared" si="1"/>
        <v/>
      </c>
      <c r="T45" s="39" t="str">
        <f t="shared" si="2"/>
        <v/>
      </c>
      <c r="U45" s="39" t="str">
        <f t="shared" si="3"/>
        <v/>
      </c>
    </row>
    <row r="46" spans="1:21" x14ac:dyDescent="0.3">
      <c r="A46" s="6" t="s">
        <v>386</v>
      </c>
      <c r="B46" s="7" t="s">
        <v>387</v>
      </c>
      <c r="C46" s="8"/>
      <c r="D46" s="107"/>
      <c r="E46" s="107"/>
      <c r="F46" s="8"/>
      <c r="G46" s="8"/>
      <c r="H46" s="8"/>
      <c r="I46" s="8"/>
      <c r="J46" s="57"/>
      <c r="K46" s="57"/>
      <c r="L46" s="73"/>
      <c r="M46" s="73"/>
      <c r="N46" s="38"/>
      <c r="O46" s="38"/>
      <c r="P46" s="38">
        <f t="shared" si="0"/>
        <v>0</v>
      </c>
      <c r="Q46" s="37" t="str">
        <f>IF(P46="","",VLOOKUP(P46,Ocjene!$B$2:$C$7,2,1))</f>
        <v>F</v>
      </c>
      <c r="S46" s="39" t="str">
        <f t="shared" si="1"/>
        <v/>
      </c>
      <c r="T46" s="39" t="str">
        <f t="shared" si="2"/>
        <v/>
      </c>
      <c r="U46" s="39" t="str">
        <f t="shared" si="3"/>
        <v/>
      </c>
    </row>
    <row r="47" spans="1:21" x14ac:dyDescent="0.3">
      <c r="A47" s="9"/>
      <c r="B47" s="10"/>
      <c r="C47" s="11"/>
      <c r="D47" s="11"/>
      <c r="E47" s="11"/>
      <c r="F47" s="11"/>
      <c r="G47" s="11"/>
      <c r="H47" s="11"/>
      <c r="I47" s="11"/>
      <c r="J47" s="64"/>
      <c r="K47" s="64"/>
      <c r="L47" s="68"/>
      <c r="M47" s="68"/>
      <c r="N47" s="12"/>
      <c r="O47" s="12"/>
      <c r="P47" s="12"/>
      <c r="Q47" s="13"/>
      <c r="S47" s="39" t="str">
        <f t="shared" si="1"/>
        <v/>
      </c>
    </row>
    <row r="48" spans="1:21" x14ac:dyDescent="0.3">
      <c r="A48" s="9"/>
      <c r="B48" s="10"/>
      <c r="C48" s="11"/>
      <c r="D48" s="11"/>
      <c r="E48" s="11"/>
      <c r="F48" s="11"/>
      <c r="G48" s="11"/>
      <c r="H48" s="11"/>
      <c r="I48" s="11"/>
      <c r="J48" s="64"/>
      <c r="K48" s="64"/>
      <c r="L48" s="68"/>
      <c r="M48" s="68"/>
      <c r="N48" s="12"/>
      <c r="O48" s="12"/>
      <c r="P48" s="12"/>
      <c r="Q48" s="13"/>
      <c r="S48" s="39" t="str">
        <f t="shared" si="1"/>
        <v/>
      </c>
    </row>
    <row r="49" spans="1:19" x14ac:dyDescent="0.3">
      <c r="A49" s="9"/>
      <c r="B49" s="10"/>
      <c r="C49" s="11"/>
      <c r="D49" s="11"/>
      <c r="E49" s="11"/>
      <c r="F49" s="11"/>
      <c r="G49" s="11"/>
      <c r="H49" s="11"/>
      <c r="I49" s="11"/>
      <c r="J49" s="64"/>
      <c r="K49" s="64"/>
      <c r="L49" s="68"/>
      <c r="M49" s="68"/>
      <c r="N49" s="12"/>
      <c r="O49" s="12"/>
      <c r="P49" s="12"/>
      <c r="Q49" s="13"/>
      <c r="S49" s="39" t="str">
        <f t="shared" si="1"/>
        <v/>
      </c>
    </row>
    <row r="50" spans="1:19" x14ac:dyDescent="0.3">
      <c r="A50" s="9"/>
      <c r="B50" s="10"/>
      <c r="C50" s="11"/>
      <c r="D50" s="11"/>
      <c r="E50" s="11"/>
      <c r="F50" s="11"/>
      <c r="G50" s="11"/>
      <c r="H50" s="11"/>
      <c r="I50" s="11"/>
      <c r="J50" s="64"/>
      <c r="K50" s="64"/>
      <c r="L50" s="68"/>
      <c r="M50" s="68"/>
      <c r="N50" s="12"/>
      <c r="O50" s="12"/>
      <c r="P50" s="12"/>
      <c r="Q50" s="13"/>
      <c r="S50" s="39" t="str">
        <f t="shared" si="1"/>
        <v/>
      </c>
    </row>
    <row r="51" spans="1:19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12"/>
      <c r="Q51" s="13"/>
      <c r="S51" s="39" t="str">
        <f t="shared" si="1"/>
        <v/>
      </c>
    </row>
    <row r="52" spans="1:19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12"/>
      <c r="Q52" s="13"/>
    </row>
    <row r="53" spans="1:19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12"/>
      <c r="Q53" s="13"/>
    </row>
    <row r="54" spans="1:19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12"/>
      <c r="Q54" s="13"/>
    </row>
    <row r="55" spans="1:19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12"/>
      <c r="Q55" s="13"/>
    </row>
    <row r="56" spans="1:19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12"/>
      <c r="Q56" s="13"/>
    </row>
    <row r="57" spans="1:19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12"/>
      <c r="Q57" s="13"/>
    </row>
    <row r="58" spans="1:19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12"/>
      <c r="Q58" s="13"/>
    </row>
    <row r="59" spans="1:19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12"/>
      <c r="Q59" s="13"/>
    </row>
    <row r="60" spans="1:19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12"/>
      <c r="Q60" s="13"/>
    </row>
    <row r="61" spans="1:19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12"/>
      <c r="Q61" s="13"/>
    </row>
    <row r="62" spans="1:19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12"/>
      <c r="Q62" s="13"/>
    </row>
    <row r="63" spans="1:19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12"/>
      <c r="Q63" s="13"/>
    </row>
    <row r="64" spans="1:19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12"/>
      <c r="Q64" s="13"/>
    </row>
    <row r="65" spans="1:17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12"/>
      <c r="Q65" s="13"/>
    </row>
    <row r="66" spans="1:17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12"/>
      <c r="Q66" s="13"/>
    </row>
    <row r="67" spans="1:17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12"/>
      <c r="Q67" s="13"/>
    </row>
    <row r="68" spans="1:17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12"/>
      <c r="Q68" s="13"/>
    </row>
    <row r="69" spans="1:17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12"/>
      <c r="Q69" s="13"/>
    </row>
    <row r="70" spans="1:17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12"/>
      <c r="Q70" s="13"/>
    </row>
    <row r="71" spans="1:17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12"/>
      <c r="Q71" s="13"/>
    </row>
    <row r="72" spans="1:17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12"/>
      <c r="Q72" s="13"/>
    </row>
    <row r="73" spans="1:17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12"/>
      <c r="Q73" s="13"/>
    </row>
    <row r="74" spans="1:17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12"/>
      <c r="Q74" s="13"/>
    </row>
    <row r="75" spans="1:17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12"/>
      <c r="Q75" s="13"/>
    </row>
    <row r="76" spans="1:17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12"/>
      <c r="Q76" s="13"/>
    </row>
    <row r="77" spans="1:17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12"/>
      <c r="Q77" s="13"/>
    </row>
    <row r="78" spans="1:17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12"/>
      <c r="Q78" s="13"/>
    </row>
    <row r="79" spans="1:17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12"/>
      <c r="Q79" s="13"/>
    </row>
    <row r="80" spans="1:17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12"/>
      <c r="Q80" s="13"/>
    </row>
    <row r="81" spans="1:17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12"/>
      <c r="Q81" s="13"/>
    </row>
    <row r="82" spans="1:17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12"/>
      <c r="Q82" s="13"/>
    </row>
    <row r="83" spans="1:17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12"/>
      <c r="Q83" s="13"/>
    </row>
    <row r="84" spans="1:17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12"/>
      <c r="Q84" s="13"/>
    </row>
    <row r="85" spans="1:17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12"/>
      <c r="Q85" s="13"/>
    </row>
    <row r="86" spans="1:17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12"/>
      <c r="Q86" s="13"/>
    </row>
    <row r="87" spans="1:17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12"/>
      <c r="Q87" s="13"/>
    </row>
    <row r="88" spans="1:17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12"/>
      <c r="Q88" s="13"/>
    </row>
    <row r="89" spans="1:17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12"/>
      <c r="Q89" s="13"/>
    </row>
    <row r="90" spans="1:17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12"/>
      <c r="Q90" s="13"/>
    </row>
    <row r="91" spans="1:17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12"/>
      <c r="Q91" s="13"/>
    </row>
    <row r="92" spans="1:17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12"/>
      <c r="Q92" s="13"/>
    </row>
    <row r="93" spans="1:17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12"/>
      <c r="Q93" s="13"/>
    </row>
    <row r="94" spans="1:17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12"/>
      <c r="Q94" s="13"/>
    </row>
    <row r="95" spans="1:17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12"/>
      <c r="Q95" s="13"/>
    </row>
    <row r="96" spans="1:17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12"/>
      <c r="Q96" s="13"/>
    </row>
    <row r="97" spans="1:17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12"/>
      <c r="Q97" s="13"/>
    </row>
    <row r="98" spans="1:17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12"/>
      <c r="Q98" s="13"/>
    </row>
    <row r="99" spans="1:17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12"/>
      <c r="Q99" s="13"/>
    </row>
    <row r="100" spans="1:17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12"/>
      <c r="Q100" s="13"/>
    </row>
    <row r="101" spans="1:17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12"/>
      <c r="Q101" s="13"/>
    </row>
    <row r="102" spans="1:17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12"/>
      <c r="Q102" s="13"/>
    </row>
    <row r="103" spans="1:17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12"/>
      <c r="Q103" s="13"/>
    </row>
    <row r="104" spans="1:17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12"/>
      <c r="Q104" s="13"/>
    </row>
    <row r="105" spans="1:17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12"/>
      <c r="Q105" s="13"/>
    </row>
    <row r="106" spans="1:17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12"/>
      <c r="Q106" s="13"/>
    </row>
    <row r="107" spans="1:17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12"/>
      <c r="Q107" s="13"/>
    </row>
    <row r="108" spans="1:17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12"/>
      <c r="Q108" s="13"/>
    </row>
    <row r="109" spans="1:17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12"/>
      <c r="Q109" s="13"/>
    </row>
    <row r="110" spans="1:17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12"/>
      <c r="Q110" s="13"/>
    </row>
    <row r="111" spans="1:17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12"/>
      <c r="Q111" s="13"/>
    </row>
    <row r="112" spans="1:17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12"/>
      <c r="Q112" s="13"/>
    </row>
    <row r="113" spans="1:17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12"/>
      <c r="Q113" s="13"/>
    </row>
    <row r="114" spans="1:17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12"/>
      <c r="Q114" s="13"/>
    </row>
    <row r="115" spans="1:17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12"/>
      <c r="Q115" s="13"/>
    </row>
    <row r="116" spans="1:17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12"/>
      <c r="Q116" s="13"/>
    </row>
    <row r="117" spans="1:17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12"/>
      <c r="Q117" s="13"/>
    </row>
    <row r="118" spans="1:17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12"/>
      <c r="Q118" s="13"/>
    </row>
    <row r="119" spans="1:17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12"/>
      <c r="Q119" s="13"/>
    </row>
    <row r="120" spans="1:17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12"/>
      <c r="Q120" s="13"/>
    </row>
    <row r="121" spans="1:17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12"/>
      <c r="Q121" s="13"/>
    </row>
    <row r="122" spans="1:17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12"/>
      <c r="Q122" s="13"/>
    </row>
    <row r="123" spans="1:17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12"/>
      <c r="Q123" s="13"/>
    </row>
    <row r="124" spans="1:17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12"/>
      <c r="Q124" s="13"/>
    </row>
    <row r="125" spans="1:17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12"/>
      <c r="Q125" s="13"/>
    </row>
    <row r="126" spans="1:17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12"/>
      <c r="Q126" s="13"/>
    </row>
    <row r="127" spans="1:17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12"/>
      <c r="Q127" s="13"/>
    </row>
    <row r="128" spans="1:17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12"/>
      <c r="Q128" s="13"/>
    </row>
    <row r="129" spans="1:17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12"/>
      <c r="Q129" s="13"/>
    </row>
    <row r="130" spans="1:17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12"/>
      <c r="Q130" s="13"/>
    </row>
    <row r="131" spans="1:17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12"/>
      <c r="Q131" s="13"/>
    </row>
    <row r="132" spans="1:17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12"/>
      <c r="Q132" s="13"/>
    </row>
    <row r="133" spans="1:17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12"/>
      <c r="Q133" s="13"/>
    </row>
    <row r="134" spans="1:17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12"/>
      <c r="Q134" s="13"/>
    </row>
    <row r="135" spans="1:17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12"/>
      <c r="Q135" s="13"/>
    </row>
    <row r="136" spans="1:17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12"/>
      <c r="Q136" s="13"/>
    </row>
    <row r="137" spans="1:17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12"/>
      <c r="Q137" s="13"/>
    </row>
    <row r="138" spans="1:17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12"/>
      <c r="Q138" s="13"/>
    </row>
    <row r="139" spans="1:17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12"/>
      <c r="Q139" s="13"/>
    </row>
    <row r="140" spans="1:17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12"/>
      <c r="Q140" s="13"/>
    </row>
    <row r="141" spans="1:17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12"/>
      <c r="Q141" s="13"/>
    </row>
    <row r="142" spans="1:17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12"/>
      <c r="Q142" s="13"/>
    </row>
    <row r="143" spans="1:17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12"/>
      <c r="Q143" s="13"/>
    </row>
    <row r="144" spans="1:17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12"/>
      <c r="Q144" s="13"/>
    </row>
    <row r="145" spans="1:17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12"/>
      <c r="Q145" s="13"/>
    </row>
    <row r="146" spans="1:17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12"/>
      <c r="Q146" s="13"/>
    </row>
    <row r="147" spans="1:17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12"/>
      <c r="Q147" s="13"/>
    </row>
    <row r="148" spans="1:17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12"/>
      <c r="Q148" s="13"/>
    </row>
    <row r="149" spans="1:17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12"/>
      <c r="Q149" s="13"/>
    </row>
    <row r="150" spans="1:17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12"/>
      <c r="Q150" s="13"/>
    </row>
    <row r="151" spans="1:17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12"/>
      <c r="Q151" s="13"/>
    </row>
    <row r="152" spans="1:17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12"/>
      <c r="Q152" s="13"/>
    </row>
    <row r="153" spans="1:17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12"/>
      <c r="Q153" s="13"/>
    </row>
    <row r="154" spans="1:17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12"/>
      <c r="Q154" s="13"/>
    </row>
    <row r="155" spans="1:17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12"/>
      <c r="Q155" s="13"/>
    </row>
    <row r="156" spans="1:17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12"/>
      <c r="Q156" s="13"/>
    </row>
    <row r="157" spans="1:17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12"/>
      <c r="Q157" s="13"/>
    </row>
    <row r="158" spans="1:17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12"/>
      <c r="Q158" s="13"/>
    </row>
    <row r="159" spans="1:17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12"/>
      <c r="Q159" s="13"/>
    </row>
    <row r="160" spans="1:17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12"/>
      <c r="Q160" s="13"/>
    </row>
    <row r="161" spans="1:17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12"/>
      <c r="Q161" s="13"/>
    </row>
    <row r="162" spans="1:17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12"/>
      <c r="Q162" s="13"/>
    </row>
    <row r="163" spans="1:17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12"/>
      <c r="Q163" s="13"/>
    </row>
    <row r="164" spans="1:17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12"/>
      <c r="Q164" s="13"/>
    </row>
    <row r="165" spans="1:17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12"/>
      <c r="Q165" s="13"/>
    </row>
    <row r="166" spans="1:17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12"/>
      <c r="Q166" s="13"/>
    </row>
    <row r="167" spans="1:17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12"/>
      <c r="Q167" s="13"/>
    </row>
    <row r="168" spans="1:17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12"/>
      <c r="Q168" s="13"/>
    </row>
    <row r="169" spans="1:17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12"/>
      <c r="Q169" s="13"/>
    </row>
    <row r="170" spans="1:17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12"/>
      <c r="Q170" s="13"/>
    </row>
    <row r="171" spans="1:17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12"/>
      <c r="Q171" s="13"/>
    </row>
    <row r="172" spans="1:17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12"/>
      <c r="Q172" s="13"/>
    </row>
    <row r="173" spans="1:17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12"/>
      <c r="Q173" s="13"/>
    </row>
    <row r="174" spans="1:17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12"/>
      <c r="Q174" s="13"/>
    </row>
    <row r="175" spans="1:17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12"/>
      <c r="Q175" s="13"/>
    </row>
    <row r="176" spans="1:17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12"/>
      <c r="Q176" s="13"/>
    </row>
    <row r="177" spans="1:17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12"/>
      <c r="Q177" s="13"/>
    </row>
    <row r="178" spans="1:17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12"/>
      <c r="Q178" s="13"/>
    </row>
    <row r="179" spans="1:17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12"/>
      <c r="Q179" s="13"/>
    </row>
    <row r="180" spans="1:17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12"/>
      <c r="Q180" s="13"/>
    </row>
    <row r="181" spans="1:17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12"/>
      <c r="Q181" s="13"/>
    </row>
    <row r="182" spans="1:17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12"/>
      <c r="Q182" s="13"/>
    </row>
    <row r="183" spans="1:17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12"/>
      <c r="Q183" s="13"/>
    </row>
    <row r="184" spans="1:17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12"/>
      <c r="Q184" s="13"/>
    </row>
    <row r="185" spans="1:17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12"/>
      <c r="Q185" s="13"/>
    </row>
    <row r="186" spans="1:17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12"/>
      <c r="Q186" s="13"/>
    </row>
    <row r="187" spans="1:17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12"/>
      <c r="Q187" s="13"/>
    </row>
    <row r="188" spans="1:17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12"/>
      <c r="Q188" s="13"/>
    </row>
    <row r="189" spans="1:17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12"/>
      <c r="Q189" s="13"/>
    </row>
    <row r="190" spans="1:17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12"/>
      <c r="Q190" s="13"/>
    </row>
    <row r="191" spans="1:17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12"/>
      <c r="Q191" s="13"/>
    </row>
    <row r="192" spans="1:17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12"/>
      <c r="Q192" s="13"/>
    </row>
    <row r="193" spans="1:17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12"/>
      <c r="Q193" s="13"/>
    </row>
    <row r="194" spans="1:17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12"/>
      <c r="Q194" s="13"/>
    </row>
    <row r="195" spans="1:17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12"/>
      <c r="Q195" s="13"/>
    </row>
    <row r="196" spans="1:17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12"/>
      <c r="Q196" s="13"/>
    </row>
    <row r="197" spans="1:17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12"/>
      <c r="Q197" s="13"/>
    </row>
    <row r="198" spans="1:17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12"/>
      <c r="Q198" s="13"/>
    </row>
    <row r="199" spans="1:17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12"/>
      <c r="Q199" s="13"/>
    </row>
    <row r="200" spans="1:17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12"/>
      <c r="Q200" s="13"/>
    </row>
    <row r="201" spans="1:17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12"/>
      <c r="Q201" s="13"/>
    </row>
    <row r="202" spans="1:17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12"/>
      <c r="Q202" s="13"/>
    </row>
    <row r="203" spans="1:17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12"/>
      <c r="Q203" s="13"/>
    </row>
    <row r="204" spans="1:17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12"/>
      <c r="Q204" s="13"/>
    </row>
    <row r="205" spans="1:17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12"/>
      <c r="Q205" s="13"/>
    </row>
    <row r="206" spans="1:17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12"/>
      <c r="Q206" s="13"/>
    </row>
    <row r="207" spans="1:17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12"/>
      <c r="Q207" s="13"/>
    </row>
    <row r="208" spans="1:17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12"/>
      <c r="Q208" s="13"/>
    </row>
    <row r="209" spans="1:17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12"/>
      <c r="Q209" s="13"/>
    </row>
    <row r="210" spans="1:17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12"/>
      <c r="Q210" s="13"/>
    </row>
    <row r="211" spans="1:17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12"/>
      <c r="Q211" s="13"/>
    </row>
    <row r="212" spans="1:17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12"/>
      <c r="Q212" s="13"/>
    </row>
    <row r="213" spans="1:17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12"/>
      <c r="Q213" s="13"/>
    </row>
    <row r="214" spans="1:17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12"/>
      <c r="Q214" s="13"/>
    </row>
    <row r="215" spans="1:17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12"/>
      <c r="Q215" s="13"/>
    </row>
    <row r="216" spans="1:17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12"/>
      <c r="Q216" s="13"/>
    </row>
    <row r="217" spans="1:17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12"/>
      <c r="Q217" s="13"/>
    </row>
    <row r="218" spans="1:17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12"/>
      <c r="Q218" s="13"/>
    </row>
    <row r="219" spans="1:17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12"/>
      <c r="Q219" s="13"/>
    </row>
    <row r="220" spans="1:17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12"/>
      <c r="Q220" s="13"/>
    </row>
    <row r="221" spans="1:17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12"/>
      <c r="Q221" s="13"/>
    </row>
    <row r="222" spans="1:17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12"/>
      <c r="Q222" s="13"/>
    </row>
    <row r="223" spans="1:17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12"/>
      <c r="Q223" s="13"/>
    </row>
    <row r="224" spans="1:17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12"/>
      <c r="Q224" s="16"/>
    </row>
    <row r="225" spans="1:17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12"/>
      <c r="Q225" s="16"/>
    </row>
    <row r="226" spans="1:17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12"/>
      <c r="Q226" s="12"/>
    </row>
    <row r="227" spans="1:17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12"/>
      <c r="Q227" s="16"/>
    </row>
    <row r="228" spans="1:17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</sheetData>
  <mergeCells count="104">
    <mergeCell ref="J49:K49"/>
    <mergeCell ref="L49:M49"/>
    <mergeCell ref="J50:K50"/>
    <mergeCell ref="L50:M50"/>
    <mergeCell ref="J46:K46"/>
    <mergeCell ref="L46:M46"/>
    <mergeCell ref="J47:K47"/>
    <mergeCell ref="L47:M47"/>
    <mergeCell ref="J48:K48"/>
    <mergeCell ref="L48:M48"/>
    <mergeCell ref="J43:K43"/>
    <mergeCell ref="L43:M43"/>
    <mergeCell ref="J44:K44"/>
    <mergeCell ref="L44:M44"/>
    <mergeCell ref="J45:K45"/>
    <mergeCell ref="L45:M45"/>
    <mergeCell ref="J40:K40"/>
    <mergeCell ref="L40:M40"/>
    <mergeCell ref="J41:K41"/>
    <mergeCell ref="L41:M41"/>
    <mergeCell ref="J42:K42"/>
    <mergeCell ref="L42:M42"/>
    <mergeCell ref="J37:K37"/>
    <mergeCell ref="L37:M37"/>
    <mergeCell ref="J38:K38"/>
    <mergeCell ref="L38:M38"/>
    <mergeCell ref="J39:K39"/>
    <mergeCell ref="L39:M39"/>
    <mergeCell ref="J34:K34"/>
    <mergeCell ref="L34:M34"/>
    <mergeCell ref="J35:K35"/>
    <mergeCell ref="L35:M35"/>
    <mergeCell ref="J36:K36"/>
    <mergeCell ref="L36:M36"/>
    <mergeCell ref="J31:K31"/>
    <mergeCell ref="L31:M31"/>
    <mergeCell ref="J32:K32"/>
    <mergeCell ref="L32:M32"/>
    <mergeCell ref="J33:K33"/>
    <mergeCell ref="L33:M33"/>
    <mergeCell ref="J28:K28"/>
    <mergeCell ref="L28:M28"/>
    <mergeCell ref="J29:K29"/>
    <mergeCell ref="L29:M29"/>
    <mergeCell ref="J30:K30"/>
    <mergeCell ref="L30:M30"/>
    <mergeCell ref="J25:K25"/>
    <mergeCell ref="L25:M25"/>
    <mergeCell ref="J26:K26"/>
    <mergeCell ref="L26:M26"/>
    <mergeCell ref="J27:K27"/>
    <mergeCell ref="L27:M27"/>
    <mergeCell ref="J22:K22"/>
    <mergeCell ref="L22:M22"/>
    <mergeCell ref="J23:K23"/>
    <mergeCell ref="L23:M23"/>
    <mergeCell ref="J24:K24"/>
    <mergeCell ref="L24:M24"/>
    <mergeCell ref="J19:K19"/>
    <mergeCell ref="L19:M19"/>
    <mergeCell ref="J20:K20"/>
    <mergeCell ref="L20:M20"/>
    <mergeCell ref="J21:K21"/>
    <mergeCell ref="L21:M21"/>
    <mergeCell ref="J16:K16"/>
    <mergeCell ref="L16:M16"/>
    <mergeCell ref="J17:K17"/>
    <mergeCell ref="L17:M17"/>
    <mergeCell ref="J18:K18"/>
    <mergeCell ref="L18:M18"/>
    <mergeCell ref="J13:K13"/>
    <mergeCell ref="L13:M13"/>
    <mergeCell ref="J14:K14"/>
    <mergeCell ref="L14:M14"/>
    <mergeCell ref="J15:K15"/>
    <mergeCell ref="L15:M15"/>
    <mergeCell ref="J10:K10"/>
    <mergeCell ref="L10:M10"/>
    <mergeCell ref="J11:K11"/>
    <mergeCell ref="L11:M11"/>
    <mergeCell ref="J12:K12"/>
    <mergeCell ref="L12:M12"/>
    <mergeCell ref="J9:K9"/>
    <mergeCell ref="L9:M9"/>
    <mergeCell ref="O4:Q4"/>
    <mergeCell ref="A5:A7"/>
    <mergeCell ref="B5:B7"/>
    <mergeCell ref="C5:O5"/>
    <mergeCell ref="P5:P7"/>
    <mergeCell ref="Q5:Q7"/>
    <mergeCell ref="C6:C7"/>
    <mergeCell ref="D6:I6"/>
    <mergeCell ref="J6:M6"/>
    <mergeCell ref="N6:O6"/>
    <mergeCell ref="A1:Q1"/>
    <mergeCell ref="A2:I2"/>
    <mergeCell ref="J2:Q2"/>
    <mergeCell ref="C3:I3"/>
    <mergeCell ref="J3:N3"/>
    <mergeCell ref="O3:Q3"/>
    <mergeCell ref="J7:K7"/>
    <mergeCell ref="L7:M7"/>
    <mergeCell ref="J8:K8"/>
    <mergeCell ref="L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2" workbookViewId="0">
      <selection activeCell="I21" sqref="I21"/>
    </sheetView>
  </sheetViews>
  <sheetFormatPr defaultColWidth="14.44140625" defaultRowHeight="14.4" x14ac:dyDescent="0.3"/>
  <cols>
    <col min="1" max="1" width="7.6640625" style="1" customWidth="1"/>
    <col min="2" max="2" width="10.6640625" style="1" customWidth="1"/>
    <col min="3" max="3" width="22.6640625" style="1" customWidth="1"/>
    <col min="4" max="4" width="8.77734375" style="1" customWidth="1"/>
    <col min="5" max="5" width="8.77734375" style="20" customWidth="1"/>
    <col min="6" max="6" width="8.77734375" style="1" customWidth="1"/>
    <col min="7" max="7" width="11.5546875" style="1" customWidth="1"/>
    <col min="8" max="26" width="8.6640625" style="1" customWidth="1"/>
    <col min="27" max="16384" width="14.44140625" style="1"/>
  </cols>
  <sheetData>
    <row r="1" spans="1:7" x14ac:dyDescent="0.3">
      <c r="A1" s="83" t="s">
        <v>162</v>
      </c>
      <c r="B1" s="84"/>
      <c r="C1" s="84"/>
      <c r="D1" s="84"/>
      <c r="E1" s="84"/>
      <c r="F1" s="84"/>
      <c r="G1" s="85"/>
    </row>
    <row r="2" spans="1:7" x14ac:dyDescent="0.3">
      <c r="A2" s="86" t="s">
        <v>120</v>
      </c>
      <c r="B2" s="45"/>
      <c r="C2" s="45"/>
      <c r="D2" s="45"/>
      <c r="E2" s="45"/>
      <c r="F2" s="45"/>
      <c r="G2" s="87"/>
    </row>
    <row r="3" spans="1:7" x14ac:dyDescent="0.3">
      <c r="A3" s="86" t="s">
        <v>112</v>
      </c>
      <c r="B3" s="45"/>
      <c r="C3" s="46"/>
      <c r="D3" s="88" t="s">
        <v>159</v>
      </c>
      <c r="E3" s="45"/>
      <c r="F3" s="45"/>
      <c r="G3" s="87"/>
    </row>
    <row r="4" spans="1:7" ht="15" thickBot="1" x14ac:dyDescent="0.35">
      <c r="A4" s="89" t="s">
        <v>121</v>
      </c>
      <c r="B4" s="90"/>
      <c r="C4" s="91"/>
      <c r="D4" s="92" t="s">
        <v>113</v>
      </c>
      <c r="E4" s="90"/>
      <c r="F4" s="90"/>
      <c r="G4" s="93"/>
    </row>
    <row r="5" spans="1:7" ht="15" thickBot="1" x14ac:dyDescent="0.35"/>
    <row r="6" spans="1:7" x14ac:dyDescent="0.3">
      <c r="A6" s="74" t="s">
        <v>114</v>
      </c>
      <c r="B6" s="76" t="s">
        <v>115</v>
      </c>
      <c r="C6" s="76" t="s">
        <v>93</v>
      </c>
      <c r="D6" s="78" t="s">
        <v>116</v>
      </c>
      <c r="E6" s="79"/>
      <c r="F6" s="80"/>
      <c r="G6" s="81" t="s">
        <v>117</v>
      </c>
    </row>
    <row r="7" spans="1:7" ht="43.2" customHeight="1" x14ac:dyDescent="0.3">
      <c r="A7" s="75"/>
      <c r="B7" s="77"/>
      <c r="C7" s="77"/>
      <c r="D7" s="22" t="s">
        <v>118</v>
      </c>
      <c r="E7" s="23" t="s">
        <v>119</v>
      </c>
      <c r="F7" s="22" t="s">
        <v>85</v>
      </c>
      <c r="G7" s="82"/>
    </row>
    <row r="8" spans="1:7" x14ac:dyDescent="0.3">
      <c r="A8" s="24">
        <v>1</v>
      </c>
      <c r="B8" s="7" t="str">
        <f>EvidencijaA!A8</f>
        <v>20/2020</v>
      </c>
      <c r="C8" s="7" t="str">
        <f>EvidencijaA!B8</f>
        <v>Danica Duković</v>
      </c>
      <c r="D8" s="24" t="str">
        <f>EvidencijaA!U8</f>
        <v/>
      </c>
      <c r="E8" s="25" t="str">
        <f>EvidencijaA!T8</f>
        <v/>
      </c>
      <c r="F8" s="24">
        <f>EvidencijaA!P8</f>
        <v>0</v>
      </c>
      <c r="G8" s="25" t="str">
        <f>EvidencijaA!Q8</f>
        <v>F</v>
      </c>
    </row>
    <row r="9" spans="1:7" x14ac:dyDescent="0.3">
      <c r="A9" s="24">
        <f>A8+1</f>
        <v>2</v>
      </c>
      <c r="B9" s="7" t="str">
        <f>EvidencijaA!A9</f>
        <v>21/2020</v>
      </c>
      <c r="C9" s="7" t="str">
        <f>EvidencijaA!B9</f>
        <v>Milica Uskoković</v>
      </c>
      <c r="D9" s="24" t="str">
        <f>EvidencijaA!U9</f>
        <v/>
      </c>
      <c r="E9" s="25" t="str">
        <f>EvidencijaA!T9</f>
        <v/>
      </c>
      <c r="F9" s="24">
        <f>EvidencijaA!P9</f>
        <v>0</v>
      </c>
      <c r="G9" s="25" t="str">
        <f>EvidencijaA!Q9</f>
        <v>F</v>
      </c>
    </row>
    <row r="10" spans="1:7" x14ac:dyDescent="0.3">
      <c r="A10" s="24">
        <f t="shared" ref="A10:A14" si="0">A9+1</f>
        <v>3</v>
      </c>
      <c r="B10" s="7" t="str">
        <f>EvidencijaA!A10</f>
        <v>22/2020</v>
      </c>
      <c r="C10" s="7" t="str">
        <f>EvidencijaA!B10</f>
        <v>Maša Laban</v>
      </c>
      <c r="D10" s="24">
        <f>EvidencijaA!U10</f>
        <v>13.5</v>
      </c>
      <c r="E10" s="25" t="str">
        <f>EvidencijaA!T10</f>
        <v/>
      </c>
      <c r="F10" s="24">
        <f>EvidencijaA!P10</f>
        <v>13.5</v>
      </c>
      <c r="G10" s="25" t="str">
        <f>EvidencijaA!Q10</f>
        <v>F</v>
      </c>
    </row>
    <row r="11" spans="1:7" x14ac:dyDescent="0.3">
      <c r="A11" s="24">
        <f t="shared" si="0"/>
        <v>4</v>
      </c>
      <c r="B11" s="7" t="str">
        <f>EvidencijaA!A11</f>
        <v>23/2020</v>
      </c>
      <c r="C11" s="7" t="str">
        <f>EvidencijaA!B11</f>
        <v>Nemanja Kovačević</v>
      </c>
      <c r="D11" s="24" t="str">
        <f>EvidencijaA!U11</f>
        <v/>
      </c>
      <c r="E11" s="25" t="str">
        <f>EvidencijaA!T11</f>
        <v/>
      </c>
      <c r="F11" s="24">
        <f>EvidencijaA!P11</f>
        <v>0</v>
      </c>
      <c r="G11" s="25" t="str">
        <f>EvidencijaA!Q11</f>
        <v>F</v>
      </c>
    </row>
    <row r="12" spans="1:7" x14ac:dyDescent="0.3">
      <c r="A12" s="24">
        <f t="shared" si="0"/>
        <v>5</v>
      </c>
      <c r="B12" s="7" t="str">
        <f>EvidencijaA!A12</f>
        <v>1/2018</v>
      </c>
      <c r="C12" s="7" t="str">
        <f>EvidencijaA!B12</f>
        <v>Anđela Zečević</v>
      </c>
      <c r="D12" s="24" t="str">
        <f>EvidencijaA!U12</f>
        <v/>
      </c>
      <c r="E12" s="25" t="str">
        <f>EvidencijaA!T12</f>
        <v/>
      </c>
      <c r="F12" s="24">
        <f>EvidencijaA!P12</f>
        <v>0</v>
      </c>
      <c r="G12" s="25" t="str">
        <f>EvidencijaA!Q12</f>
        <v>F</v>
      </c>
    </row>
    <row r="13" spans="1:7" x14ac:dyDescent="0.3">
      <c r="A13" s="24">
        <f t="shared" si="0"/>
        <v>6</v>
      </c>
      <c r="B13" s="7" t="str">
        <f>EvidencijaA!A13</f>
        <v>5/2018</v>
      </c>
      <c r="C13" s="7" t="str">
        <f>EvidencijaA!B13</f>
        <v>Milica Ralević</v>
      </c>
      <c r="D13" s="24">
        <f>EvidencijaA!U13</f>
        <v>23</v>
      </c>
      <c r="E13" s="25" t="str">
        <f>EvidencijaA!T13</f>
        <v/>
      </c>
      <c r="F13" s="24">
        <f>EvidencijaA!P13</f>
        <v>23</v>
      </c>
      <c r="G13" s="25" t="str">
        <f>EvidencijaA!Q13</f>
        <v>F</v>
      </c>
    </row>
    <row r="14" spans="1:7" x14ac:dyDescent="0.3">
      <c r="A14" s="24">
        <f t="shared" si="0"/>
        <v>7</v>
      </c>
      <c r="B14" s="7" t="str">
        <f>EvidencijaA!A14</f>
        <v>22/2017</v>
      </c>
      <c r="C14" s="7" t="str">
        <f>EvidencijaA!B14</f>
        <v>Ivana Fatić</v>
      </c>
      <c r="D14" s="24" t="str">
        <f>EvidencijaA!U14</f>
        <v/>
      </c>
      <c r="E14" s="25" t="str">
        <f>EvidencijaA!T14</f>
        <v/>
      </c>
      <c r="F14" s="24">
        <f>EvidencijaA!P14</f>
        <v>0</v>
      </c>
      <c r="G14" s="25" t="str">
        <f>EvidencijaA!Q14</f>
        <v>F</v>
      </c>
    </row>
    <row r="15" spans="1:7" x14ac:dyDescent="0.3">
      <c r="A15" s="26"/>
      <c r="B15" s="10"/>
      <c r="C15" s="10"/>
      <c r="D15" s="26"/>
      <c r="E15" s="15"/>
      <c r="F15" s="26"/>
      <c r="G15" s="15"/>
    </row>
    <row r="16" spans="1:7" x14ac:dyDescent="0.3">
      <c r="A16" s="26"/>
      <c r="B16" s="10"/>
      <c r="C16" s="10"/>
      <c r="D16" s="26"/>
      <c r="E16" s="15"/>
      <c r="F16" s="26"/>
      <c r="G16" s="15"/>
    </row>
    <row r="17" spans="1:7" x14ac:dyDescent="0.3">
      <c r="A17" s="26"/>
      <c r="B17" s="10"/>
      <c r="C17" s="10"/>
      <c r="D17" s="26"/>
      <c r="E17" s="15"/>
      <c r="F17" s="26"/>
      <c r="G17" s="15"/>
    </row>
    <row r="18" spans="1:7" x14ac:dyDescent="0.3">
      <c r="A18" s="26"/>
      <c r="B18" s="10"/>
      <c r="C18" s="10"/>
      <c r="D18" s="26"/>
      <c r="E18" s="15"/>
      <c r="F18" s="26"/>
      <c r="G18" s="15"/>
    </row>
    <row r="19" spans="1:7" x14ac:dyDescent="0.3">
      <c r="A19" s="26"/>
      <c r="B19" s="10"/>
      <c r="C19" s="10"/>
      <c r="D19" s="26"/>
      <c r="E19" s="15"/>
      <c r="F19" s="26"/>
      <c r="G19" s="15"/>
    </row>
    <row r="20" spans="1:7" x14ac:dyDescent="0.3">
      <c r="A20" s="26"/>
      <c r="B20" s="10"/>
      <c r="C20" s="10"/>
      <c r="D20" s="26"/>
      <c r="E20" s="15"/>
      <c r="F20" s="26"/>
      <c r="G20" s="15"/>
    </row>
    <row r="21" spans="1:7" x14ac:dyDescent="0.3">
      <c r="A21" s="26"/>
      <c r="B21" s="10"/>
      <c r="C21" s="10"/>
      <c r="D21" s="26"/>
      <c r="E21" s="15"/>
      <c r="F21" s="26"/>
      <c r="G21" s="15"/>
    </row>
    <row r="22" spans="1:7" x14ac:dyDescent="0.3">
      <c r="A22" s="26"/>
      <c r="B22" s="10"/>
      <c r="C22" s="10"/>
      <c r="D22" s="26"/>
      <c r="E22" s="15"/>
      <c r="F22" s="26"/>
      <c r="G22" s="15"/>
    </row>
    <row r="23" spans="1:7" x14ac:dyDescent="0.3">
      <c r="A23" s="26"/>
      <c r="B23" s="10"/>
      <c r="C23" s="10"/>
      <c r="D23" s="26"/>
      <c r="E23" s="15"/>
      <c r="F23" s="26"/>
      <c r="G23" s="15"/>
    </row>
    <row r="24" spans="1:7" x14ac:dyDescent="0.3">
      <c r="A24" s="26"/>
      <c r="B24" s="10"/>
      <c r="C24" s="10"/>
      <c r="D24" s="26"/>
      <c r="E24" s="15"/>
      <c r="F24" s="26"/>
      <c r="G24" s="15"/>
    </row>
    <row r="25" spans="1:7" x14ac:dyDescent="0.3">
      <c r="A25" s="26"/>
      <c r="B25" s="10"/>
      <c r="C25" s="10"/>
      <c r="D25" s="26"/>
      <c r="E25" s="15"/>
      <c r="F25" s="26"/>
      <c r="G25" s="15"/>
    </row>
    <row r="26" spans="1:7" x14ac:dyDescent="0.3">
      <c r="A26" s="26"/>
      <c r="B26" s="10"/>
      <c r="C26" s="10"/>
      <c r="D26" s="26"/>
      <c r="E26" s="15"/>
      <c r="F26" s="26"/>
      <c r="G26" s="15"/>
    </row>
    <row r="27" spans="1:7" x14ac:dyDescent="0.3">
      <c r="A27" s="26"/>
      <c r="B27" s="10"/>
      <c r="C27" s="10"/>
      <c r="D27" s="26"/>
      <c r="E27" s="15"/>
      <c r="F27" s="26"/>
      <c r="G27" s="15"/>
    </row>
    <row r="28" spans="1:7" x14ac:dyDescent="0.3">
      <c r="A28" s="26"/>
      <c r="B28" s="10"/>
      <c r="C28" s="10"/>
      <c r="D28" s="26"/>
      <c r="E28" s="15"/>
      <c r="F28" s="26"/>
      <c r="G28" s="15"/>
    </row>
    <row r="29" spans="1:7" x14ac:dyDescent="0.3">
      <c r="A29" s="26"/>
      <c r="B29" s="10"/>
      <c r="C29" s="10"/>
      <c r="D29" s="26"/>
      <c r="E29" s="15"/>
      <c r="F29" s="26"/>
      <c r="G29" s="15"/>
    </row>
    <row r="30" spans="1:7" x14ac:dyDescent="0.3">
      <c r="A30" s="26"/>
      <c r="B30" s="10"/>
      <c r="C30" s="10"/>
      <c r="D30" s="26"/>
      <c r="E30" s="15"/>
      <c r="F30" s="26"/>
      <c r="G30" s="15"/>
    </row>
    <row r="31" spans="1:7" x14ac:dyDescent="0.3">
      <c r="A31" s="26"/>
      <c r="B31" s="10"/>
      <c r="C31" s="10"/>
      <c r="D31" s="26"/>
      <c r="E31" s="15"/>
      <c r="F31" s="26"/>
      <c r="G31" s="15"/>
    </row>
    <row r="32" spans="1:7" x14ac:dyDescent="0.3">
      <c r="A32" s="26"/>
      <c r="B32" s="10"/>
      <c r="C32" s="10"/>
      <c r="D32" s="26"/>
      <c r="E32" s="15"/>
      <c r="F32" s="26"/>
      <c r="G32" s="15"/>
    </row>
    <row r="33" spans="1:7" x14ac:dyDescent="0.3">
      <c r="A33" s="26"/>
      <c r="B33" s="10"/>
      <c r="C33" s="10"/>
      <c r="D33" s="26"/>
      <c r="E33" s="15"/>
      <c r="F33" s="26"/>
      <c r="G33" s="15"/>
    </row>
    <row r="34" spans="1:7" x14ac:dyDescent="0.3">
      <c r="A34" s="26"/>
      <c r="B34" s="10"/>
      <c r="C34" s="10"/>
      <c r="D34" s="26"/>
      <c r="E34" s="15"/>
      <c r="F34" s="26"/>
      <c r="G34" s="15"/>
    </row>
    <row r="35" spans="1:7" x14ac:dyDescent="0.3">
      <c r="A35" s="26"/>
      <c r="B35" s="10"/>
      <c r="C35" s="10"/>
      <c r="D35" s="26"/>
      <c r="E35" s="15"/>
      <c r="F35" s="26"/>
      <c r="G35" s="15"/>
    </row>
    <row r="36" spans="1:7" x14ac:dyDescent="0.3">
      <c r="A36" s="26"/>
      <c r="B36" s="10"/>
      <c r="C36" s="10"/>
      <c r="D36" s="26"/>
      <c r="E36" s="15"/>
      <c r="F36" s="26"/>
      <c r="G36" s="15"/>
    </row>
    <row r="37" spans="1:7" x14ac:dyDescent="0.3">
      <c r="A37" s="26"/>
      <c r="B37" s="10"/>
      <c r="C37" s="10"/>
      <c r="D37" s="26"/>
      <c r="E37" s="15"/>
      <c r="F37" s="26"/>
      <c r="G37" s="15"/>
    </row>
    <row r="38" spans="1:7" x14ac:dyDescent="0.3">
      <c r="A38" s="26"/>
      <c r="B38" s="10"/>
      <c r="C38" s="10"/>
      <c r="D38" s="26"/>
      <c r="E38" s="15"/>
      <c r="F38" s="26"/>
      <c r="G38" s="15"/>
    </row>
    <row r="39" spans="1:7" x14ac:dyDescent="0.3">
      <c r="A39" s="26"/>
      <c r="B39" s="10"/>
      <c r="C39" s="10"/>
      <c r="D39" s="26"/>
      <c r="E39" s="15"/>
      <c r="F39" s="26"/>
      <c r="G39" s="15"/>
    </row>
    <row r="40" spans="1:7" x14ac:dyDescent="0.3">
      <c r="A40" s="26"/>
      <c r="B40" s="10"/>
      <c r="C40" s="10"/>
      <c r="D40" s="26"/>
      <c r="E40" s="15"/>
      <c r="F40" s="26"/>
      <c r="G40" s="15"/>
    </row>
    <row r="41" spans="1:7" x14ac:dyDescent="0.3">
      <c r="A41" s="26"/>
      <c r="B41" s="10"/>
      <c r="C41" s="10"/>
      <c r="D41" s="26"/>
      <c r="E41" s="15"/>
      <c r="F41" s="26"/>
      <c r="G41" s="15"/>
    </row>
    <row r="42" spans="1:7" x14ac:dyDescent="0.3">
      <c r="A42" s="26"/>
      <c r="B42" s="10"/>
      <c r="C42" s="10"/>
      <c r="D42" s="26"/>
      <c r="E42" s="15"/>
      <c r="F42" s="26"/>
      <c r="G42" s="15"/>
    </row>
    <row r="43" spans="1:7" x14ac:dyDescent="0.3">
      <c r="A43" s="26"/>
      <c r="B43" s="10"/>
      <c r="C43" s="10"/>
      <c r="D43" s="26"/>
      <c r="E43" s="15"/>
      <c r="F43" s="26"/>
      <c r="G43" s="15"/>
    </row>
    <row r="44" spans="1:7" x14ac:dyDescent="0.3">
      <c r="A44" s="26"/>
      <c r="B44" s="10"/>
      <c r="C44" s="10"/>
      <c r="D44" s="26"/>
      <c r="E44" s="15"/>
      <c r="F44" s="26"/>
      <c r="G44" s="15"/>
    </row>
    <row r="45" spans="1:7" x14ac:dyDescent="0.3">
      <c r="A45" s="26"/>
      <c r="B45" s="10"/>
      <c r="C45" s="10"/>
      <c r="D45" s="26"/>
      <c r="E45" s="15"/>
      <c r="F45" s="26"/>
      <c r="G45" s="15"/>
    </row>
    <row r="46" spans="1:7" x14ac:dyDescent="0.3">
      <c r="A46" s="26"/>
      <c r="B46" s="10"/>
      <c r="C46" s="10"/>
      <c r="D46" s="26"/>
      <c r="E46" s="15"/>
      <c r="F46" s="26"/>
      <c r="G46" s="15"/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3" workbookViewId="0">
      <selection activeCell="G15" sqref="G15"/>
    </sheetView>
  </sheetViews>
  <sheetFormatPr defaultColWidth="14.44140625" defaultRowHeight="14.4" x14ac:dyDescent="0.3"/>
  <cols>
    <col min="1" max="1" width="7.6640625" style="39" customWidth="1"/>
    <col min="2" max="2" width="10.6640625" style="39" customWidth="1"/>
    <col min="3" max="3" width="22.6640625" style="39" customWidth="1"/>
    <col min="4" max="4" width="8.77734375" style="39" customWidth="1"/>
    <col min="5" max="5" width="8.77734375" style="20" customWidth="1"/>
    <col min="6" max="6" width="8.77734375" style="39" customWidth="1"/>
    <col min="7" max="7" width="11.5546875" style="39" customWidth="1"/>
    <col min="8" max="26" width="8.6640625" style="39" customWidth="1"/>
    <col min="27" max="16384" width="14.44140625" style="39"/>
  </cols>
  <sheetData>
    <row r="1" spans="1:7" x14ac:dyDescent="0.3">
      <c r="A1" s="83" t="s">
        <v>161</v>
      </c>
      <c r="B1" s="84"/>
      <c r="C1" s="84"/>
      <c r="D1" s="84"/>
      <c r="E1" s="84"/>
      <c r="F1" s="84"/>
      <c r="G1" s="85"/>
    </row>
    <row r="2" spans="1:7" x14ac:dyDescent="0.3">
      <c r="A2" s="86" t="s">
        <v>160</v>
      </c>
      <c r="B2" s="45"/>
      <c r="C2" s="45"/>
      <c r="D2" s="45"/>
      <c r="E2" s="45"/>
      <c r="F2" s="45"/>
      <c r="G2" s="87"/>
    </row>
    <row r="3" spans="1:7" x14ac:dyDescent="0.3">
      <c r="A3" s="86" t="s">
        <v>112</v>
      </c>
      <c r="B3" s="45"/>
      <c r="C3" s="46"/>
      <c r="D3" s="88" t="s">
        <v>159</v>
      </c>
      <c r="E3" s="45"/>
      <c r="F3" s="45"/>
      <c r="G3" s="87"/>
    </row>
    <row r="4" spans="1:7" ht="15" thickBot="1" x14ac:dyDescent="0.35">
      <c r="A4" s="89" t="s">
        <v>121</v>
      </c>
      <c r="B4" s="90"/>
      <c r="C4" s="91"/>
      <c r="D4" s="92" t="s">
        <v>152</v>
      </c>
      <c r="E4" s="90"/>
      <c r="F4" s="90"/>
      <c r="G4" s="93"/>
    </row>
    <row r="5" spans="1:7" ht="15" thickBot="1" x14ac:dyDescent="0.35"/>
    <row r="6" spans="1:7" x14ac:dyDescent="0.3">
      <c r="A6" s="74" t="s">
        <v>114</v>
      </c>
      <c r="B6" s="76" t="s">
        <v>115</v>
      </c>
      <c r="C6" s="76" t="s">
        <v>93</v>
      </c>
      <c r="D6" s="78" t="s">
        <v>116</v>
      </c>
      <c r="E6" s="79"/>
      <c r="F6" s="80"/>
      <c r="G6" s="81" t="s">
        <v>117</v>
      </c>
    </row>
    <row r="7" spans="1:7" ht="39.6" x14ac:dyDescent="0.3">
      <c r="A7" s="75"/>
      <c r="B7" s="77"/>
      <c r="C7" s="77"/>
      <c r="D7" s="22" t="s">
        <v>118</v>
      </c>
      <c r="E7" s="23" t="s">
        <v>119</v>
      </c>
      <c r="F7" s="22" t="s">
        <v>85</v>
      </c>
      <c r="G7" s="82"/>
    </row>
    <row r="8" spans="1:7" x14ac:dyDescent="0.3">
      <c r="A8" s="24">
        <v>1</v>
      </c>
      <c r="B8" s="7" t="str">
        <f>EvidencijaB!A8</f>
        <v>40/2021</v>
      </c>
      <c r="C8" s="7" t="str">
        <f>EvidencijaB!B8</f>
        <v>Nermina Ćeman</v>
      </c>
      <c r="D8" s="24">
        <f>EvidencijaB!U8</f>
        <v>8.5</v>
      </c>
      <c r="E8" s="25" t="str">
        <f>EvidencijaB!T8</f>
        <v/>
      </c>
      <c r="F8" s="24">
        <f>EvidencijaB!P8</f>
        <v>8.5</v>
      </c>
      <c r="G8" s="25" t="str">
        <f>EvidencijaB!Q8</f>
        <v>F</v>
      </c>
    </row>
    <row r="9" spans="1:7" x14ac:dyDescent="0.3">
      <c r="A9" s="24">
        <f>A8+1</f>
        <v>2</v>
      </c>
      <c r="B9" s="7" t="str">
        <f>EvidencijaB!A9</f>
        <v>40/2020</v>
      </c>
      <c r="C9" s="7" t="str">
        <f>EvidencijaB!B9</f>
        <v>Nadžije Molla</v>
      </c>
      <c r="D9" s="24" t="str">
        <f>EvidencijaB!U9</f>
        <v/>
      </c>
      <c r="E9" s="25" t="str">
        <f>EvidencijaB!T9</f>
        <v/>
      </c>
      <c r="F9" s="24">
        <f>EvidencijaB!P9</f>
        <v>0</v>
      </c>
      <c r="G9" s="25" t="str">
        <f>EvidencijaB!Q9</f>
        <v>F</v>
      </c>
    </row>
    <row r="10" spans="1:7" x14ac:dyDescent="0.3">
      <c r="A10" s="24">
        <f t="shared" ref="A10:A27" si="0">A9+1</f>
        <v>3</v>
      </c>
      <c r="B10" s="7" t="str">
        <f>EvidencijaB!A10</f>
        <v>3/2019</v>
      </c>
      <c r="C10" s="7" t="str">
        <f>EvidencijaB!B10</f>
        <v>Emina Krnić</v>
      </c>
      <c r="D10" s="24">
        <f>EvidencijaB!U10</f>
        <v>3.5</v>
      </c>
      <c r="E10" s="25" t="str">
        <f>EvidencijaB!T10</f>
        <v/>
      </c>
      <c r="F10" s="24">
        <f>EvidencijaB!P10</f>
        <v>3.5</v>
      </c>
      <c r="G10" s="25" t="str">
        <f>EvidencijaB!Q10</f>
        <v>F</v>
      </c>
    </row>
    <row r="11" spans="1:7" x14ac:dyDescent="0.3">
      <c r="A11" s="24">
        <f t="shared" si="0"/>
        <v>4</v>
      </c>
      <c r="B11" s="7" t="str">
        <f>EvidencijaB!A11</f>
        <v>12/2019</v>
      </c>
      <c r="C11" s="7" t="str">
        <f>EvidencijaB!B11</f>
        <v>Marina Vujanović</v>
      </c>
      <c r="D11" s="24" t="str">
        <f>EvidencijaB!U11</f>
        <v/>
      </c>
      <c r="E11" s="25" t="str">
        <f>EvidencijaB!T11</f>
        <v/>
      </c>
      <c r="F11" s="24">
        <f>EvidencijaB!P11</f>
        <v>0</v>
      </c>
      <c r="G11" s="25" t="str">
        <f>EvidencijaB!Q11</f>
        <v>F</v>
      </c>
    </row>
    <row r="12" spans="1:7" x14ac:dyDescent="0.3">
      <c r="A12" s="24">
        <f t="shared" si="0"/>
        <v>5</v>
      </c>
      <c r="B12" s="7" t="str">
        <f>EvidencijaB!A12</f>
        <v>23/2019</v>
      </c>
      <c r="C12" s="7" t="str">
        <f>EvidencijaB!B12</f>
        <v>Majda Šukurica</v>
      </c>
      <c r="D12" s="24">
        <f>EvidencijaB!U12</f>
        <v>28</v>
      </c>
      <c r="E12" s="25" t="str">
        <f>EvidencijaB!T12</f>
        <v/>
      </c>
      <c r="F12" s="24">
        <f>EvidencijaB!P12</f>
        <v>28</v>
      </c>
      <c r="G12" s="25" t="str">
        <f>EvidencijaB!Q12</f>
        <v>F</v>
      </c>
    </row>
    <row r="13" spans="1:7" x14ac:dyDescent="0.3">
      <c r="A13" s="24">
        <f t="shared" si="0"/>
        <v>6</v>
      </c>
      <c r="B13" s="7" t="str">
        <f>EvidencijaB!A13</f>
        <v>28/2019</v>
      </c>
      <c r="C13" s="7" t="str">
        <f>EvidencijaB!B13</f>
        <v>Ekan Kojić</v>
      </c>
      <c r="D13" s="24">
        <f>EvidencijaB!U13</f>
        <v>3</v>
      </c>
      <c r="E13" s="25" t="str">
        <f>EvidencijaB!T13</f>
        <v/>
      </c>
      <c r="F13" s="24">
        <f>EvidencijaB!P13</f>
        <v>3</v>
      </c>
      <c r="G13" s="25" t="str">
        <f>EvidencijaB!Q13</f>
        <v>F</v>
      </c>
    </row>
    <row r="14" spans="1:7" x14ac:dyDescent="0.3">
      <c r="A14" s="24">
        <f t="shared" si="0"/>
        <v>7</v>
      </c>
      <c r="B14" s="7" t="str">
        <f>EvidencijaB!A14</f>
        <v>32/2019</v>
      </c>
      <c r="C14" s="7" t="str">
        <f>EvidencijaB!B14</f>
        <v>Marija Džaković</v>
      </c>
      <c r="D14" s="24">
        <f>EvidencijaB!U14</f>
        <v>29</v>
      </c>
      <c r="E14" s="25" t="str">
        <f>EvidencijaB!T14</f>
        <v/>
      </c>
      <c r="F14" s="24">
        <f>EvidencijaB!P14</f>
        <v>29</v>
      </c>
      <c r="G14" s="25" t="str">
        <f>EvidencijaB!Q14</f>
        <v>F</v>
      </c>
    </row>
    <row r="15" spans="1:7" x14ac:dyDescent="0.3">
      <c r="A15" s="24">
        <f t="shared" si="0"/>
        <v>8</v>
      </c>
      <c r="B15" s="7" t="str">
        <f>EvidencijaB!A15</f>
        <v>41/2019</v>
      </c>
      <c r="C15" s="7" t="str">
        <f>EvidencijaB!B15</f>
        <v>Igor Mihajlović</v>
      </c>
      <c r="D15" s="24">
        <f>EvidencijaB!U15</f>
        <v>31.5</v>
      </c>
      <c r="E15" s="25" t="str">
        <f>EvidencijaB!T15</f>
        <v/>
      </c>
      <c r="F15" s="24">
        <f>EvidencijaB!P15</f>
        <v>31.5</v>
      </c>
      <c r="G15" s="25" t="str">
        <f>EvidencijaB!Q15</f>
        <v>F</v>
      </c>
    </row>
    <row r="16" spans="1:7" x14ac:dyDescent="0.3">
      <c r="A16" s="24">
        <f t="shared" si="0"/>
        <v>9</v>
      </c>
      <c r="B16" s="7" t="str">
        <f>EvidencijaB!A16</f>
        <v>5/2018</v>
      </c>
      <c r="C16" s="7" t="str">
        <f>EvidencijaB!B16</f>
        <v>Jovana Bujišić</v>
      </c>
      <c r="D16" s="24" t="str">
        <f>EvidencijaB!U16</f>
        <v/>
      </c>
      <c r="E16" s="25" t="str">
        <f>EvidencijaB!T16</f>
        <v/>
      </c>
      <c r="F16" s="24">
        <f>EvidencijaB!P16</f>
        <v>0</v>
      </c>
      <c r="G16" s="25" t="str">
        <f>EvidencijaB!Q16</f>
        <v>F</v>
      </c>
    </row>
    <row r="17" spans="1:7" x14ac:dyDescent="0.3">
      <c r="A17" s="24">
        <f t="shared" si="0"/>
        <v>10</v>
      </c>
      <c r="B17" s="7" t="str">
        <f>EvidencijaB!A17</f>
        <v>7/2018</v>
      </c>
      <c r="C17" s="7" t="str">
        <f>EvidencijaB!B17</f>
        <v>Ljiljana Jelić</v>
      </c>
      <c r="D17" s="24">
        <f>EvidencijaB!U17</f>
        <v>21.5</v>
      </c>
      <c r="E17" s="25" t="str">
        <f>EvidencijaB!T17</f>
        <v/>
      </c>
      <c r="F17" s="24">
        <f>EvidencijaB!P17</f>
        <v>21.5</v>
      </c>
      <c r="G17" s="25" t="str">
        <f>EvidencijaB!Q17</f>
        <v>F</v>
      </c>
    </row>
    <row r="18" spans="1:7" x14ac:dyDescent="0.3">
      <c r="A18" s="24">
        <f t="shared" si="0"/>
        <v>11</v>
      </c>
      <c r="B18" s="7" t="str">
        <f>EvidencijaB!A18</f>
        <v>13/2018</v>
      </c>
      <c r="C18" s="7" t="str">
        <f>EvidencijaB!B18</f>
        <v>Luka Milikić</v>
      </c>
      <c r="D18" s="24">
        <f>EvidencijaB!U18</f>
        <v>26.5</v>
      </c>
      <c r="E18" s="25" t="str">
        <f>EvidencijaB!T18</f>
        <v/>
      </c>
      <c r="F18" s="24">
        <f>EvidencijaB!P18</f>
        <v>26.5</v>
      </c>
      <c r="G18" s="25" t="str">
        <f>EvidencijaB!Q18</f>
        <v>F</v>
      </c>
    </row>
    <row r="19" spans="1:7" x14ac:dyDescent="0.3">
      <c r="A19" s="24">
        <f t="shared" si="0"/>
        <v>12</v>
      </c>
      <c r="B19" s="7" t="str">
        <f>EvidencijaB!A19</f>
        <v>25/2018</v>
      </c>
      <c r="C19" s="7" t="str">
        <f>EvidencijaB!B19</f>
        <v>Ana Ivanović</v>
      </c>
      <c r="D19" s="24" t="str">
        <f>EvidencijaB!U19</f>
        <v/>
      </c>
      <c r="E19" s="25" t="str">
        <f>EvidencijaB!T19</f>
        <v/>
      </c>
      <c r="F19" s="24">
        <f>EvidencijaB!P19</f>
        <v>0</v>
      </c>
      <c r="G19" s="25" t="str">
        <f>EvidencijaB!Q19</f>
        <v>F</v>
      </c>
    </row>
    <row r="20" spans="1:7" x14ac:dyDescent="0.3">
      <c r="A20" s="24">
        <f t="shared" si="0"/>
        <v>13</v>
      </c>
      <c r="B20" s="7" t="str">
        <f>EvidencijaB!A20</f>
        <v>27/2018</v>
      </c>
      <c r="C20" s="7" t="str">
        <f>EvidencijaB!B20</f>
        <v>Jovana Cerović</v>
      </c>
      <c r="D20" s="24" t="str">
        <f>EvidencijaB!U20</f>
        <v/>
      </c>
      <c r="E20" s="25" t="str">
        <f>EvidencijaB!T20</f>
        <v/>
      </c>
      <c r="F20" s="24">
        <f>EvidencijaB!P20</f>
        <v>0</v>
      </c>
      <c r="G20" s="25" t="str">
        <f>EvidencijaB!Q20</f>
        <v>F</v>
      </c>
    </row>
    <row r="21" spans="1:7" x14ac:dyDescent="0.3">
      <c r="A21" s="24">
        <f t="shared" si="0"/>
        <v>14</v>
      </c>
      <c r="B21" s="7" t="str">
        <f>EvidencijaB!A21</f>
        <v>28/2018</v>
      </c>
      <c r="C21" s="7" t="str">
        <f>EvidencijaB!B21</f>
        <v>Radoman Mijanović</v>
      </c>
      <c r="D21" s="24" t="str">
        <f>EvidencijaB!U21</f>
        <v/>
      </c>
      <c r="E21" s="25" t="str">
        <f>EvidencijaB!T21</f>
        <v/>
      </c>
      <c r="F21" s="24">
        <f>EvidencijaB!P21</f>
        <v>0</v>
      </c>
      <c r="G21" s="25" t="str">
        <f>EvidencijaB!Q21</f>
        <v>F</v>
      </c>
    </row>
    <row r="22" spans="1:7" x14ac:dyDescent="0.3">
      <c r="A22" s="24">
        <f t="shared" si="0"/>
        <v>15</v>
      </c>
      <c r="B22" s="7" t="str">
        <f>EvidencijaB!A22</f>
        <v>39/2018</v>
      </c>
      <c r="C22" s="7" t="str">
        <f>EvidencijaB!B22</f>
        <v>Petar Janković</v>
      </c>
      <c r="D22" s="24">
        <f>EvidencijaB!U22</f>
        <v>3.5</v>
      </c>
      <c r="E22" s="25" t="str">
        <f>EvidencijaB!T22</f>
        <v/>
      </c>
      <c r="F22" s="24">
        <f>EvidencijaB!P22</f>
        <v>3.5</v>
      </c>
      <c r="G22" s="25" t="str">
        <f>EvidencijaB!Q22</f>
        <v>F</v>
      </c>
    </row>
    <row r="23" spans="1:7" x14ac:dyDescent="0.3">
      <c r="A23" s="24">
        <f t="shared" si="0"/>
        <v>16</v>
      </c>
      <c r="B23" s="7" t="str">
        <f>EvidencijaB!A23</f>
        <v>8/2017</v>
      </c>
      <c r="C23" s="7" t="str">
        <f>EvidencijaB!B23</f>
        <v>Dijana Popović</v>
      </c>
      <c r="D23" s="24">
        <f>EvidencijaB!U23</f>
        <v>10.5</v>
      </c>
      <c r="E23" s="25" t="str">
        <f>EvidencijaB!T23</f>
        <v/>
      </c>
      <c r="F23" s="24">
        <f>EvidencijaB!P23</f>
        <v>10.5</v>
      </c>
      <c r="G23" s="25" t="str">
        <f>EvidencijaB!Q23</f>
        <v>F</v>
      </c>
    </row>
    <row r="24" spans="1:7" x14ac:dyDescent="0.3">
      <c r="A24" s="24">
        <f t="shared" si="0"/>
        <v>17</v>
      </c>
      <c r="B24" s="7" t="str">
        <f>EvidencijaB!A24</f>
        <v>32/2017</v>
      </c>
      <c r="C24" s="7" t="str">
        <f>EvidencijaB!B24</f>
        <v>Jovan Janjušević</v>
      </c>
      <c r="D24" s="24">
        <f>EvidencijaB!U24</f>
        <v>20</v>
      </c>
      <c r="E24" s="25" t="str">
        <f>EvidencijaB!T24</f>
        <v/>
      </c>
      <c r="F24" s="24">
        <f>EvidencijaB!P24</f>
        <v>20</v>
      </c>
      <c r="G24" s="25" t="str">
        <f>EvidencijaB!Q24</f>
        <v>F</v>
      </c>
    </row>
    <row r="25" spans="1:7" x14ac:dyDescent="0.3">
      <c r="A25" s="24">
        <f t="shared" si="0"/>
        <v>18</v>
      </c>
      <c r="B25" s="7" t="str">
        <f>EvidencijaB!A25</f>
        <v>2/2016</v>
      </c>
      <c r="C25" s="7" t="str">
        <f>EvidencijaB!B25</f>
        <v>Tijana Bogavac</v>
      </c>
      <c r="D25" s="24" t="str">
        <f>EvidencijaB!U25</f>
        <v/>
      </c>
      <c r="E25" s="25" t="str">
        <f>EvidencijaB!T25</f>
        <v/>
      </c>
      <c r="F25" s="24">
        <f>EvidencijaB!P25</f>
        <v>0</v>
      </c>
      <c r="G25" s="25" t="str">
        <f>EvidencijaB!Q25</f>
        <v>F</v>
      </c>
    </row>
    <row r="26" spans="1:7" x14ac:dyDescent="0.3">
      <c r="A26" s="24">
        <f t="shared" si="0"/>
        <v>19</v>
      </c>
      <c r="B26" s="7" t="str">
        <f>EvidencijaB!A26</f>
        <v>38/2016</v>
      </c>
      <c r="C26" s="7" t="str">
        <f>EvidencijaB!B26</f>
        <v>Bogdan Rakonjac</v>
      </c>
      <c r="D26" s="24" t="str">
        <f>EvidencijaB!U26</f>
        <v/>
      </c>
      <c r="E26" s="25" t="str">
        <f>EvidencijaB!T26</f>
        <v/>
      </c>
      <c r="F26" s="24">
        <f>EvidencijaB!P26</f>
        <v>0</v>
      </c>
      <c r="G26" s="25" t="str">
        <f>EvidencijaB!Q26</f>
        <v>F</v>
      </c>
    </row>
    <row r="27" spans="1:7" x14ac:dyDescent="0.3">
      <c r="A27" s="24">
        <f t="shared" si="0"/>
        <v>20</v>
      </c>
      <c r="B27" s="7" t="str">
        <f>EvidencijaB!A27</f>
        <v>14/2015</v>
      </c>
      <c r="C27" s="7" t="str">
        <f>EvidencijaB!B27</f>
        <v>Nebojša Kasalica</v>
      </c>
      <c r="D27" s="24">
        <f>EvidencijaB!U27</f>
        <v>20</v>
      </c>
      <c r="E27" s="25" t="str">
        <f>EvidencijaB!T27</f>
        <v/>
      </c>
      <c r="F27" s="24">
        <f>EvidencijaB!P27</f>
        <v>20</v>
      </c>
      <c r="G27" s="25" t="str">
        <f>EvidencijaB!Q27</f>
        <v>F</v>
      </c>
    </row>
    <row r="28" spans="1:7" x14ac:dyDescent="0.3">
      <c r="A28" s="26"/>
      <c r="B28" s="10"/>
      <c r="C28" s="10"/>
      <c r="D28" s="26"/>
      <c r="E28" s="15"/>
      <c r="F28" s="26"/>
      <c r="G28" s="15"/>
    </row>
    <row r="29" spans="1:7" x14ac:dyDescent="0.3">
      <c r="A29" s="26"/>
      <c r="B29" s="10"/>
      <c r="C29" s="10"/>
      <c r="D29" s="26"/>
      <c r="E29" s="15"/>
      <c r="F29" s="26"/>
      <c r="G29" s="15"/>
    </row>
    <row r="30" spans="1:7" x14ac:dyDescent="0.3">
      <c r="A30" s="26"/>
      <c r="B30" s="10"/>
      <c r="C30" s="10"/>
      <c r="D30" s="26"/>
      <c r="E30" s="15"/>
      <c r="F30" s="26"/>
      <c r="G30" s="15"/>
    </row>
    <row r="31" spans="1:7" x14ac:dyDescent="0.3">
      <c r="A31" s="26"/>
      <c r="B31" s="10"/>
      <c r="C31" s="10"/>
      <c r="D31" s="26"/>
      <c r="E31" s="15"/>
      <c r="F31" s="26"/>
      <c r="G31" s="15"/>
    </row>
    <row r="32" spans="1:7" x14ac:dyDescent="0.3">
      <c r="A32" s="26"/>
      <c r="B32" s="10"/>
      <c r="C32" s="10"/>
      <c r="D32" s="26"/>
      <c r="E32" s="15"/>
      <c r="F32" s="26"/>
      <c r="G32" s="15"/>
    </row>
    <row r="33" spans="1:7" x14ac:dyDescent="0.3">
      <c r="A33" s="26"/>
      <c r="B33" s="10"/>
      <c r="C33" s="10"/>
      <c r="D33" s="26"/>
      <c r="E33" s="15"/>
      <c r="F33" s="26"/>
      <c r="G33" s="15"/>
    </row>
    <row r="34" spans="1:7" x14ac:dyDescent="0.3">
      <c r="A34" s="26"/>
      <c r="B34" s="10"/>
      <c r="C34" s="10"/>
      <c r="D34" s="26"/>
      <c r="E34" s="15"/>
      <c r="F34" s="26"/>
      <c r="G34" s="15"/>
    </row>
    <row r="35" spans="1:7" x14ac:dyDescent="0.3">
      <c r="A35" s="26"/>
      <c r="B35" s="10"/>
      <c r="C35" s="10"/>
      <c r="D35" s="26"/>
      <c r="E35" s="15"/>
      <c r="F35" s="26"/>
      <c r="G35" s="15"/>
    </row>
    <row r="36" spans="1:7" x14ac:dyDescent="0.3">
      <c r="A36" s="26"/>
      <c r="B36" s="10"/>
      <c r="C36" s="10"/>
      <c r="D36" s="26"/>
      <c r="E36" s="15"/>
      <c r="F36" s="26"/>
      <c r="G36" s="15"/>
    </row>
    <row r="37" spans="1:7" x14ac:dyDescent="0.3">
      <c r="A37" s="26"/>
      <c r="B37" s="10"/>
      <c r="C37" s="10"/>
      <c r="D37" s="26"/>
      <c r="E37" s="15"/>
      <c r="F37" s="26"/>
      <c r="G37" s="15"/>
    </row>
    <row r="38" spans="1:7" x14ac:dyDescent="0.3">
      <c r="A38" s="26"/>
      <c r="B38" s="10"/>
      <c r="C38" s="10"/>
      <c r="D38" s="26"/>
      <c r="E38" s="15"/>
      <c r="F38" s="26"/>
      <c r="G38" s="15"/>
    </row>
    <row r="39" spans="1:7" x14ac:dyDescent="0.3">
      <c r="A39" s="26"/>
      <c r="B39" s="10"/>
      <c r="C39" s="10"/>
      <c r="D39" s="26"/>
      <c r="E39" s="15"/>
      <c r="F39" s="26"/>
      <c r="G39" s="15"/>
    </row>
    <row r="40" spans="1:7" x14ac:dyDescent="0.3">
      <c r="A40" s="26"/>
      <c r="B40" s="10"/>
      <c r="C40" s="10"/>
      <c r="D40" s="26"/>
      <c r="E40" s="15"/>
      <c r="F40" s="26"/>
      <c r="G40" s="15"/>
    </row>
    <row r="41" spans="1:7" x14ac:dyDescent="0.3">
      <c r="A41" s="26"/>
      <c r="B41" s="10"/>
      <c r="C41" s="10"/>
      <c r="D41" s="26"/>
      <c r="E41" s="15"/>
      <c r="F41" s="26"/>
      <c r="G41" s="15"/>
    </row>
    <row r="42" spans="1:7" x14ac:dyDescent="0.3">
      <c r="A42" s="26"/>
      <c r="B42" s="10"/>
      <c r="C42" s="10"/>
      <c r="D42" s="26"/>
      <c r="E42" s="15"/>
      <c r="F42" s="26"/>
      <c r="G42" s="15"/>
    </row>
    <row r="43" spans="1:7" x14ac:dyDescent="0.3">
      <c r="A43" s="26"/>
      <c r="B43" s="10"/>
      <c r="C43" s="10"/>
      <c r="D43" s="26"/>
      <c r="E43" s="15"/>
      <c r="F43" s="26"/>
      <c r="G43" s="15"/>
    </row>
    <row r="44" spans="1:7" x14ac:dyDescent="0.3">
      <c r="A44" s="26"/>
      <c r="B44" s="10"/>
      <c r="C44" s="10"/>
      <c r="D44" s="26"/>
      <c r="E44" s="15"/>
      <c r="F44" s="26"/>
      <c r="G44" s="15"/>
    </row>
    <row r="45" spans="1:7" x14ac:dyDescent="0.3">
      <c r="A45" s="26"/>
      <c r="B45" s="10"/>
      <c r="C45" s="10"/>
      <c r="D45" s="26"/>
      <c r="E45" s="15"/>
      <c r="F45" s="26"/>
      <c r="G45" s="15"/>
    </row>
    <row r="46" spans="1:7" x14ac:dyDescent="0.3">
      <c r="A46" s="26"/>
      <c r="B46" s="10"/>
      <c r="C46" s="10"/>
      <c r="D46" s="26"/>
      <c r="E46" s="15"/>
      <c r="F46" s="26"/>
      <c r="G46" s="15"/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I23" sqref="I23"/>
    </sheetView>
  </sheetViews>
  <sheetFormatPr defaultColWidth="14.44140625" defaultRowHeight="14.4" x14ac:dyDescent="0.3"/>
  <cols>
    <col min="1" max="1" width="7.6640625" style="39" customWidth="1"/>
    <col min="2" max="2" width="10.6640625" style="39" customWidth="1"/>
    <col min="3" max="3" width="22.6640625" style="39" customWidth="1"/>
    <col min="4" max="4" width="8.77734375" style="39" customWidth="1"/>
    <col min="5" max="5" width="8.77734375" style="20" customWidth="1"/>
    <col min="6" max="6" width="8.77734375" style="39" customWidth="1"/>
    <col min="7" max="7" width="11.5546875" style="39" customWidth="1"/>
    <col min="8" max="26" width="8.6640625" style="39" customWidth="1"/>
    <col min="27" max="16384" width="14.44140625" style="39"/>
  </cols>
  <sheetData>
    <row r="1" spans="1:7" x14ac:dyDescent="0.3">
      <c r="A1" s="83" t="s">
        <v>162</v>
      </c>
      <c r="B1" s="84"/>
      <c r="C1" s="84"/>
      <c r="D1" s="84"/>
      <c r="E1" s="84"/>
      <c r="F1" s="84"/>
      <c r="G1" s="85"/>
    </row>
    <row r="2" spans="1:7" x14ac:dyDescent="0.3">
      <c r="A2" s="86" t="s">
        <v>122</v>
      </c>
      <c r="B2" s="45"/>
      <c r="C2" s="45"/>
      <c r="D2" s="45"/>
      <c r="E2" s="45"/>
      <c r="F2" s="45"/>
      <c r="G2" s="87"/>
    </row>
    <row r="3" spans="1:7" x14ac:dyDescent="0.3">
      <c r="A3" s="86" t="s">
        <v>112</v>
      </c>
      <c r="B3" s="45"/>
      <c r="C3" s="46"/>
      <c r="D3" s="88" t="s">
        <v>159</v>
      </c>
      <c r="E3" s="45"/>
      <c r="F3" s="45"/>
      <c r="G3" s="87"/>
    </row>
    <row r="4" spans="1:7" ht="15" thickBot="1" x14ac:dyDescent="0.35">
      <c r="A4" s="89" t="s">
        <v>121</v>
      </c>
      <c r="B4" s="90"/>
      <c r="C4" s="91"/>
      <c r="D4" s="92" t="s">
        <v>150</v>
      </c>
      <c r="E4" s="90"/>
      <c r="F4" s="90"/>
      <c r="G4" s="93"/>
    </row>
    <row r="5" spans="1:7" ht="15" thickBot="1" x14ac:dyDescent="0.35"/>
    <row r="6" spans="1:7" x14ac:dyDescent="0.3">
      <c r="A6" s="74" t="s">
        <v>114</v>
      </c>
      <c r="B6" s="76" t="s">
        <v>115</v>
      </c>
      <c r="C6" s="76" t="s">
        <v>93</v>
      </c>
      <c r="D6" s="78" t="s">
        <v>116</v>
      </c>
      <c r="E6" s="79"/>
      <c r="F6" s="80"/>
      <c r="G6" s="81" t="s">
        <v>117</v>
      </c>
    </row>
    <row r="7" spans="1:7" ht="39.6" x14ac:dyDescent="0.3">
      <c r="A7" s="75"/>
      <c r="B7" s="77"/>
      <c r="C7" s="77"/>
      <c r="D7" s="22" t="s">
        <v>118</v>
      </c>
      <c r="E7" s="23" t="s">
        <v>119</v>
      </c>
      <c r="F7" s="22" t="s">
        <v>85</v>
      </c>
      <c r="G7" s="82"/>
    </row>
    <row r="8" spans="1:7" x14ac:dyDescent="0.3">
      <c r="A8" s="24">
        <v>1</v>
      </c>
      <c r="B8" s="7" t="str">
        <f>EvidencijaC!A8</f>
        <v>52/2020</v>
      </c>
      <c r="C8" s="7" t="str">
        <f>EvidencijaC!B8</f>
        <v>Jovana Perišić</v>
      </c>
      <c r="D8" s="24">
        <f>EvidencijaC!U8</f>
        <v>26.5</v>
      </c>
      <c r="E8" s="25" t="str">
        <f>EvidencijaC!T8</f>
        <v/>
      </c>
      <c r="F8" s="24">
        <f>EvidencijaC!P8</f>
        <v>26.5</v>
      </c>
      <c r="G8" s="25" t="str">
        <f>EvidencijaC!Q8</f>
        <v>F</v>
      </c>
    </row>
    <row r="9" spans="1:7" x14ac:dyDescent="0.3">
      <c r="A9" s="24">
        <f>A8+1</f>
        <v>2</v>
      </c>
      <c r="B9" s="7" t="str">
        <f>EvidencijaC!A9</f>
        <v>53/2020</v>
      </c>
      <c r="C9" s="7" t="str">
        <f>EvidencijaC!B9</f>
        <v>Aleksandar Dragaš</v>
      </c>
      <c r="D9" s="24">
        <f>EvidencijaC!U9</f>
        <v>28</v>
      </c>
      <c r="E9" s="25" t="str">
        <f>EvidencijaC!T9</f>
        <v/>
      </c>
      <c r="F9" s="24">
        <f>EvidencijaC!P9</f>
        <v>28</v>
      </c>
      <c r="G9" s="25" t="str">
        <f>EvidencijaC!Q9</f>
        <v>F</v>
      </c>
    </row>
    <row r="10" spans="1:7" x14ac:dyDescent="0.3">
      <c r="A10" s="24">
        <f t="shared" ref="A10:A46" si="0">A9+1</f>
        <v>3</v>
      </c>
      <c r="B10" s="7" t="str">
        <f>EvidencijaC!A10</f>
        <v>1/2019</v>
      </c>
      <c r="C10" s="7" t="str">
        <f>EvidencijaC!B10</f>
        <v>Dimitrije Gerenčić</v>
      </c>
      <c r="D10" s="24">
        <f>EvidencijaC!U10</f>
        <v>29</v>
      </c>
      <c r="E10" s="25" t="str">
        <f>EvidencijaC!T10</f>
        <v/>
      </c>
      <c r="F10" s="24">
        <f>EvidencijaC!P10</f>
        <v>29</v>
      </c>
      <c r="G10" s="25" t="str">
        <f>EvidencijaC!Q10</f>
        <v>F</v>
      </c>
    </row>
    <row r="11" spans="1:7" x14ac:dyDescent="0.3">
      <c r="A11" s="24">
        <f t="shared" si="0"/>
        <v>4</v>
      </c>
      <c r="B11" s="7" t="str">
        <f>EvidencijaC!A11</f>
        <v>2/2019</v>
      </c>
      <c r="C11" s="7" t="str">
        <f>EvidencijaC!B11</f>
        <v>Miloš Radoman</v>
      </c>
      <c r="D11" s="24">
        <f>EvidencijaC!U11</f>
        <v>21</v>
      </c>
      <c r="E11" s="25" t="str">
        <f>EvidencijaC!T11</f>
        <v/>
      </c>
      <c r="F11" s="24">
        <f>EvidencijaC!P11</f>
        <v>21</v>
      </c>
      <c r="G11" s="25" t="str">
        <f>EvidencijaC!Q11</f>
        <v>F</v>
      </c>
    </row>
    <row r="12" spans="1:7" x14ac:dyDescent="0.3">
      <c r="A12" s="24">
        <f t="shared" si="0"/>
        <v>5</v>
      </c>
      <c r="B12" s="7" t="str">
        <f>EvidencijaC!A12</f>
        <v>5/2019</v>
      </c>
      <c r="C12" s="7" t="str">
        <f>EvidencijaC!B12</f>
        <v>Uroš Savić</v>
      </c>
      <c r="D12" s="24">
        <f>EvidencijaC!U12</f>
        <v>29.5</v>
      </c>
      <c r="E12" s="25" t="str">
        <f>EvidencijaC!T12</f>
        <v/>
      </c>
      <c r="F12" s="24">
        <f>EvidencijaC!P12</f>
        <v>29.5</v>
      </c>
      <c r="G12" s="25" t="str">
        <f>EvidencijaC!Q12</f>
        <v>F</v>
      </c>
    </row>
    <row r="13" spans="1:7" x14ac:dyDescent="0.3">
      <c r="A13" s="24">
        <f t="shared" si="0"/>
        <v>6</v>
      </c>
      <c r="B13" s="7" t="str">
        <f>EvidencijaC!A13</f>
        <v>6/2019</v>
      </c>
      <c r="C13" s="7" t="str">
        <f>EvidencijaC!B13</f>
        <v>Barbara Brzić</v>
      </c>
      <c r="D13" s="24">
        <f>EvidencijaC!U13</f>
        <v>24</v>
      </c>
      <c r="E13" s="25" t="str">
        <f>EvidencijaC!T13</f>
        <v/>
      </c>
      <c r="F13" s="24">
        <f>EvidencijaC!P13</f>
        <v>24</v>
      </c>
      <c r="G13" s="25" t="str">
        <f>EvidencijaC!Q13</f>
        <v>F</v>
      </c>
    </row>
    <row r="14" spans="1:7" x14ac:dyDescent="0.3">
      <c r="A14" s="24">
        <f t="shared" si="0"/>
        <v>7</v>
      </c>
      <c r="B14" s="7" t="str">
        <f>EvidencijaC!A14</f>
        <v>7/2019</v>
      </c>
      <c r="C14" s="7" t="str">
        <f>EvidencijaC!B14</f>
        <v>Vuksan Dragaš</v>
      </c>
      <c r="D14" s="24">
        <f>EvidencijaC!U14</f>
        <v>20</v>
      </c>
      <c r="E14" s="25" t="str">
        <f>EvidencijaC!T14</f>
        <v/>
      </c>
      <c r="F14" s="24">
        <f>EvidencijaC!P14</f>
        <v>20</v>
      </c>
      <c r="G14" s="25" t="str">
        <f>EvidencijaC!Q14</f>
        <v>F</v>
      </c>
    </row>
    <row r="15" spans="1:7" x14ac:dyDescent="0.3">
      <c r="A15" s="24">
        <f t="shared" si="0"/>
        <v>8</v>
      </c>
      <c r="B15" s="7" t="str">
        <f>EvidencijaC!A15</f>
        <v>13/2019</v>
      </c>
      <c r="C15" s="7" t="str">
        <f>EvidencijaC!B15</f>
        <v>Jovana Vukićević</v>
      </c>
      <c r="D15" s="24">
        <f>EvidencijaC!U15</f>
        <v>5</v>
      </c>
      <c r="E15" s="25" t="str">
        <f>EvidencijaC!T15</f>
        <v/>
      </c>
      <c r="F15" s="24">
        <f>EvidencijaC!P15</f>
        <v>5</v>
      </c>
      <c r="G15" s="25" t="str">
        <f>EvidencijaC!Q15</f>
        <v>F</v>
      </c>
    </row>
    <row r="16" spans="1:7" x14ac:dyDescent="0.3">
      <c r="A16" s="24">
        <f t="shared" si="0"/>
        <v>9</v>
      </c>
      <c r="B16" s="7" t="str">
        <f>EvidencijaC!A16</f>
        <v>18/2019</v>
      </c>
      <c r="C16" s="7" t="str">
        <f>EvidencijaC!B16</f>
        <v>Aleksandar Jašović</v>
      </c>
      <c r="D16" s="24">
        <f>EvidencijaC!U16</f>
        <v>26</v>
      </c>
      <c r="E16" s="25" t="str">
        <f>EvidencijaC!T16</f>
        <v/>
      </c>
      <c r="F16" s="24">
        <f>EvidencijaC!P16</f>
        <v>26</v>
      </c>
      <c r="G16" s="25" t="str">
        <f>EvidencijaC!Q16</f>
        <v>F</v>
      </c>
    </row>
    <row r="17" spans="1:7" x14ac:dyDescent="0.3">
      <c r="A17" s="24">
        <f t="shared" si="0"/>
        <v>10</v>
      </c>
      <c r="B17" s="7" t="str">
        <f>EvidencijaC!A17</f>
        <v>19/2019</v>
      </c>
      <c r="C17" s="7" t="str">
        <f>EvidencijaC!B17</f>
        <v>Gordana Vujović</v>
      </c>
      <c r="D17" s="24">
        <f>EvidencijaC!U17</f>
        <v>7.5</v>
      </c>
      <c r="E17" s="25" t="str">
        <f>EvidencijaC!T17</f>
        <v/>
      </c>
      <c r="F17" s="24">
        <f>EvidencijaC!P17</f>
        <v>7.5</v>
      </c>
      <c r="G17" s="25" t="str">
        <f>EvidencijaC!Q17</f>
        <v>F</v>
      </c>
    </row>
    <row r="18" spans="1:7" x14ac:dyDescent="0.3">
      <c r="A18" s="24">
        <f t="shared" si="0"/>
        <v>11</v>
      </c>
      <c r="B18" s="7" t="str">
        <f>EvidencijaC!A18</f>
        <v>20/2019</v>
      </c>
      <c r="C18" s="7" t="str">
        <f>EvidencijaC!B18</f>
        <v>Danilo Stanojević</v>
      </c>
      <c r="D18" s="24">
        <f>EvidencijaC!U18</f>
        <v>35.5</v>
      </c>
      <c r="E18" s="25" t="str">
        <f>EvidencijaC!T18</f>
        <v/>
      </c>
      <c r="F18" s="24">
        <f>EvidencijaC!P18</f>
        <v>35.5</v>
      </c>
      <c r="G18" s="25" t="str">
        <f>EvidencijaC!Q18</f>
        <v>F</v>
      </c>
    </row>
    <row r="19" spans="1:7" x14ac:dyDescent="0.3">
      <c r="A19" s="24">
        <f t="shared" si="0"/>
        <v>12</v>
      </c>
      <c r="B19" s="7" t="str">
        <f>EvidencijaC!A19</f>
        <v>24/2019</v>
      </c>
      <c r="C19" s="7" t="str">
        <f>EvidencijaC!B19</f>
        <v>Luka Božović</v>
      </c>
      <c r="D19" s="24">
        <f>EvidencijaC!U19</f>
        <v>27</v>
      </c>
      <c r="E19" s="25" t="str">
        <f>EvidencijaC!T19</f>
        <v/>
      </c>
      <c r="F19" s="24">
        <f>EvidencijaC!P19</f>
        <v>27</v>
      </c>
      <c r="G19" s="25" t="str">
        <f>EvidencijaC!Q19</f>
        <v>F</v>
      </c>
    </row>
    <row r="20" spans="1:7" x14ac:dyDescent="0.3">
      <c r="A20" s="24">
        <f t="shared" si="0"/>
        <v>13</v>
      </c>
      <c r="B20" s="7" t="str">
        <f>EvidencijaC!A20</f>
        <v>26/2019</v>
      </c>
      <c r="C20" s="7" t="str">
        <f>EvidencijaC!B20</f>
        <v>Andrija Pavićević</v>
      </c>
      <c r="D20" s="24">
        <f>EvidencijaC!U20</f>
        <v>5</v>
      </c>
      <c r="E20" s="25" t="str">
        <f>EvidencijaC!T20</f>
        <v/>
      </c>
      <c r="F20" s="24">
        <f>EvidencijaC!P20</f>
        <v>5</v>
      </c>
      <c r="G20" s="25" t="str">
        <f>EvidencijaC!Q20</f>
        <v>F</v>
      </c>
    </row>
    <row r="21" spans="1:7" x14ac:dyDescent="0.3">
      <c r="A21" s="24">
        <f t="shared" si="0"/>
        <v>14</v>
      </c>
      <c r="B21" s="7" t="str">
        <f>EvidencijaC!A21</f>
        <v>27/2019</v>
      </c>
      <c r="C21" s="7" t="str">
        <f>EvidencijaC!B21</f>
        <v>Matija Milović</v>
      </c>
      <c r="D21" s="24">
        <f>EvidencijaC!U21</f>
        <v>22</v>
      </c>
      <c r="E21" s="25" t="str">
        <f>EvidencijaC!T21</f>
        <v/>
      </c>
      <c r="F21" s="24">
        <f>EvidencijaC!P21</f>
        <v>22</v>
      </c>
      <c r="G21" s="25" t="str">
        <f>EvidencijaC!Q21</f>
        <v>F</v>
      </c>
    </row>
    <row r="22" spans="1:7" x14ac:dyDescent="0.3">
      <c r="A22" s="24">
        <f t="shared" si="0"/>
        <v>15</v>
      </c>
      <c r="B22" s="7" t="str">
        <f>EvidencijaC!A22</f>
        <v>28/2019</v>
      </c>
      <c r="C22" s="7" t="str">
        <f>EvidencijaC!B22</f>
        <v>Boris Stevanović</v>
      </c>
      <c r="D22" s="24">
        <f>EvidencijaC!U22</f>
        <v>35</v>
      </c>
      <c r="E22" s="25" t="str">
        <f>EvidencijaC!T22</f>
        <v/>
      </c>
      <c r="F22" s="24">
        <f>EvidencijaC!P22</f>
        <v>35</v>
      </c>
      <c r="G22" s="25" t="str">
        <f>EvidencijaC!Q22</f>
        <v>F</v>
      </c>
    </row>
    <row r="23" spans="1:7" x14ac:dyDescent="0.3">
      <c r="A23" s="24">
        <f t="shared" si="0"/>
        <v>16</v>
      </c>
      <c r="B23" s="7" t="str">
        <f>EvidencijaC!A23</f>
        <v>42/2019</v>
      </c>
      <c r="C23" s="7" t="str">
        <f>EvidencijaC!B23</f>
        <v>Vladimir Jovanović</v>
      </c>
      <c r="D23" s="24">
        <f>EvidencijaC!U23</f>
        <v>34</v>
      </c>
      <c r="E23" s="25" t="str">
        <f>EvidencijaC!T23</f>
        <v/>
      </c>
      <c r="F23" s="24">
        <f>EvidencijaC!P23</f>
        <v>34</v>
      </c>
      <c r="G23" s="25" t="str">
        <f>EvidencijaC!Q23</f>
        <v>F</v>
      </c>
    </row>
    <row r="24" spans="1:7" x14ac:dyDescent="0.3">
      <c r="A24" s="24">
        <f t="shared" si="0"/>
        <v>17</v>
      </c>
      <c r="B24" s="7" t="str">
        <f>EvidencijaC!A24</f>
        <v>43/2019</v>
      </c>
      <c r="C24" s="7" t="str">
        <f>EvidencijaC!B24</f>
        <v>Sara Bojanović</v>
      </c>
      <c r="D24" s="24" t="str">
        <f>EvidencijaC!U24</f>
        <v/>
      </c>
      <c r="E24" s="25" t="str">
        <f>EvidencijaC!T24</f>
        <v/>
      </c>
      <c r="F24" s="24">
        <f>EvidencijaC!P24</f>
        <v>0</v>
      </c>
      <c r="G24" s="25" t="str">
        <f>EvidencijaC!Q24</f>
        <v>F</v>
      </c>
    </row>
    <row r="25" spans="1:7" x14ac:dyDescent="0.3">
      <c r="A25" s="24">
        <f t="shared" si="0"/>
        <v>18</v>
      </c>
      <c r="B25" s="7" t="str">
        <f>EvidencijaC!A25</f>
        <v>48/2019</v>
      </c>
      <c r="C25" s="7" t="str">
        <f>EvidencijaC!B25</f>
        <v>Teodora Benić</v>
      </c>
      <c r="D25" s="24" t="str">
        <f>EvidencijaC!U25</f>
        <v/>
      </c>
      <c r="E25" s="25" t="str">
        <f>EvidencijaC!T25</f>
        <v/>
      </c>
      <c r="F25" s="24">
        <f>EvidencijaC!P25</f>
        <v>0</v>
      </c>
      <c r="G25" s="25" t="str">
        <f>EvidencijaC!Q25</f>
        <v>F</v>
      </c>
    </row>
    <row r="26" spans="1:7" x14ac:dyDescent="0.3">
      <c r="A26" s="24">
        <f t="shared" si="0"/>
        <v>19</v>
      </c>
      <c r="B26" s="7" t="str">
        <f>EvidencijaC!A26</f>
        <v>4/2018</v>
      </c>
      <c r="C26" s="7" t="str">
        <f>EvidencijaC!B26</f>
        <v>Mijajlo Golubović</v>
      </c>
      <c r="D26" s="24" t="str">
        <f>EvidencijaC!U26</f>
        <v/>
      </c>
      <c r="E26" s="25" t="str">
        <f>EvidencijaC!T26</f>
        <v/>
      </c>
      <c r="F26" s="24">
        <f>EvidencijaC!P26</f>
        <v>0</v>
      </c>
      <c r="G26" s="25" t="str">
        <f>EvidencijaC!Q26</f>
        <v>F</v>
      </c>
    </row>
    <row r="27" spans="1:7" x14ac:dyDescent="0.3">
      <c r="A27" s="24">
        <f t="shared" si="0"/>
        <v>20</v>
      </c>
      <c r="B27" s="7" t="str">
        <f>EvidencijaC!A27</f>
        <v>5/2018</v>
      </c>
      <c r="C27" s="7" t="str">
        <f>EvidencijaC!B27</f>
        <v>Luka Vučinić</v>
      </c>
      <c r="D27" s="24">
        <f>EvidencijaC!U27</f>
        <v>25</v>
      </c>
      <c r="E27" s="25" t="str">
        <f>EvidencijaC!T27</f>
        <v/>
      </c>
      <c r="F27" s="24">
        <f>EvidencijaC!P27</f>
        <v>25</v>
      </c>
      <c r="G27" s="25" t="str">
        <f>EvidencijaC!Q27</f>
        <v>F</v>
      </c>
    </row>
    <row r="28" spans="1:7" x14ac:dyDescent="0.3">
      <c r="A28" s="24">
        <f t="shared" si="0"/>
        <v>21</v>
      </c>
      <c r="B28" s="7" t="str">
        <f>EvidencijaC!A28</f>
        <v>7/2018</v>
      </c>
      <c r="C28" s="7" t="str">
        <f>EvidencijaC!B28</f>
        <v>Rade Veljić</v>
      </c>
      <c r="D28" s="24">
        <f>EvidencijaC!U28</f>
        <v>25</v>
      </c>
      <c r="E28" s="25" t="str">
        <f>EvidencijaC!T28</f>
        <v/>
      </c>
      <c r="F28" s="24">
        <f>EvidencijaC!P28</f>
        <v>25</v>
      </c>
      <c r="G28" s="25" t="str">
        <f>EvidencijaC!Q28</f>
        <v>F</v>
      </c>
    </row>
    <row r="29" spans="1:7" x14ac:dyDescent="0.3">
      <c r="A29" s="24">
        <f t="shared" si="0"/>
        <v>22</v>
      </c>
      <c r="B29" s="7" t="str">
        <f>EvidencijaC!A29</f>
        <v>10/2018</v>
      </c>
      <c r="C29" s="7" t="str">
        <f>EvidencijaC!B29</f>
        <v>Marina Vučković</v>
      </c>
      <c r="D29" s="24">
        <f>EvidencijaC!U29</f>
        <v>17</v>
      </c>
      <c r="E29" s="25" t="str">
        <f>EvidencijaC!T29</f>
        <v/>
      </c>
      <c r="F29" s="24">
        <f>EvidencijaC!P29</f>
        <v>17</v>
      </c>
      <c r="G29" s="25" t="str">
        <f>EvidencijaC!Q29</f>
        <v>F</v>
      </c>
    </row>
    <row r="30" spans="1:7" x14ac:dyDescent="0.3">
      <c r="A30" s="24">
        <f t="shared" si="0"/>
        <v>23</v>
      </c>
      <c r="B30" s="7" t="str">
        <f>EvidencijaC!A30</f>
        <v>12/2018</v>
      </c>
      <c r="C30" s="7" t="str">
        <f>EvidencijaC!B30</f>
        <v>Anika Petrović</v>
      </c>
      <c r="D30" s="24">
        <f>EvidencijaC!U30</f>
        <v>29</v>
      </c>
      <c r="E30" s="25" t="str">
        <f>EvidencijaC!T30</f>
        <v/>
      </c>
      <c r="F30" s="24">
        <f>EvidencijaC!P30</f>
        <v>29</v>
      </c>
      <c r="G30" s="25" t="str">
        <f>EvidencijaC!Q30</f>
        <v>F</v>
      </c>
    </row>
    <row r="31" spans="1:7" x14ac:dyDescent="0.3">
      <c r="A31" s="24">
        <f t="shared" si="0"/>
        <v>24</v>
      </c>
      <c r="B31" s="7" t="str">
        <f>EvidencijaC!A31</f>
        <v>19/2018</v>
      </c>
      <c r="C31" s="7" t="str">
        <f>EvidencijaC!B31</f>
        <v>Milovan Kadić</v>
      </c>
      <c r="D31" s="24">
        <f>EvidencijaC!U31</f>
        <v>27</v>
      </c>
      <c r="E31" s="25" t="str">
        <f>EvidencijaC!T31</f>
        <v/>
      </c>
      <c r="F31" s="24">
        <f>EvidencijaC!P31</f>
        <v>27</v>
      </c>
      <c r="G31" s="25" t="str">
        <f>EvidencijaC!Q31</f>
        <v>F</v>
      </c>
    </row>
    <row r="32" spans="1:7" x14ac:dyDescent="0.3">
      <c r="A32" s="24">
        <f t="shared" si="0"/>
        <v>25</v>
      </c>
      <c r="B32" s="7" t="str">
        <f>EvidencijaC!A32</f>
        <v>20/2018</v>
      </c>
      <c r="C32" s="7" t="str">
        <f>EvidencijaC!B32</f>
        <v>Nemanja Novović</v>
      </c>
      <c r="D32" s="24" t="str">
        <f>EvidencijaC!U32</f>
        <v/>
      </c>
      <c r="E32" s="25" t="str">
        <f>EvidencijaC!T32</f>
        <v/>
      </c>
      <c r="F32" s="24">
        <f>EvidencijaC!P32</f>
        <v>0</v>
      </c>
      <c r="G32" s="25" t="str">
        <f>EvidencijaC!Q32</f>
        <v>F</v>
      </c>
    </row>
    <row r="33" spans="1:7" x14ac:dyDescent="0.3">
      <c r="A33" s="24">
        <f t="shared" si="0"/>
        <v>26</v>
      </c>
      <c r="B33" s="7" t="str">
        <f>EvidencijaC!A33</f>
        <v>24/2018</v>
      </c>
      <c r="C33" s="7" t="str">
        <f>EvidencijaC!B33</f>
        <v>Vuk Domazetović</v>
      </c>
      <c r="D33" s="24">
        <f>EvidencijaC!U33</f>
        <v>19.5</v>
      </c>
      <c r="E33" s="25" t="str">
        <f>EvidencijaC!T33</f>
        <v/>
      </c>
      <c r="F33" s="24">
        <f>EvidencijaC!P33</f>
        <v>19.5</v>
      </c>
      <c r="G33" s="25" t="str">
        <f>EvidencijaC!Q33</f>
        <v>F</v>
      </c>
    </row>
    <row r="34" spans="1:7" x14ac:dyDescent="0.3">
      <c r="A34" s="24">
        <f t="shared" si="0"/>
        <v>27</v>
      </c>
      <c r="B34" s="7" t="str">
        <f>EvidencijaC!A34</f>
        <v>27/2018</v>
      </c>
      <c r="C34" s="7" t="str">
        <f>EvidencijaC!B34</f>
        <v>Sonja Knežević</v>
      </c>
      <c r="D34" s="24">
        <f>EvidencijaC!U34</f>
        <v>32</v>
      </c>
      <c r="E34" s="25" t="str">
        <f>EvidencijaC!T34</f>
        <v/>
      </c>
      <c r="F34" s="24">
        <f>EvidencijaC!P34</f>
        <v>32</v>
      </c>
      <c r="G34" s="25" t="str">
        <f>EvidencijaC!Q34</f>
        <v>F</v>
      </c>
    </row>
    <row r="35" spans="1:7" x14ac:dyDescent="0.3">
      <c r="A35" s="24">
        <f t="shared" si="0"/>
        <v>28</v>
      </c>
      <c r="B35" s="7" t="str">
        <f>EvidencijaC!A35</f>
        <v>31/2018</v>
      </c>
      <c r="C35" s="7" t="str">
        <f>EvidencijaC!B35</f>
        <v>Adnan Čoković</v>
      </c>
      <c r="D35" s="24">
        <f>EvidencijaC!U35</f>
        <v>24</v>
      </c>
      <c r="E35" s="25" t="str">
        <f>EvidencijaC!T35</f>
        <v/>
      </c>
      <c r="F35" s="24">
        <f>EvidencijaC!P35</f>
        <v>24</v>
      </c>
      <c r="G35" s="25" t="str">
        <f>EvidencijaC!Q35</f>
        <v>F</v>
      </c>
    </row>
    <row r="36" spans="1:7" x14ac:dyDescent="0.3">
      <c r="A36" s="24">
        <f t="shared" si="0"/>
        <v>29</v>
      </c>
      <c r="B36" s="7" t="str">
        <f>EvidencijaC!A36</f>
        <v>33/2018</v>
      </c>
      <c r="C36" s="7" t="str">
        <f>EvidencijaC!B36</f>
        <v>Natalija Radnjić</v>
      </c>
      <c r="D36" s="24">
        <f>EvidencijaC!U36</f>
        <v>18</v>
      </c>
      <c r="E36" s="25" t="str">
        <f>EvidencijaC!T36</f>
        <v/>
      </c>
      <c r="F36" s="24">
        <f>EvidencijaC!P36</f>
        <v>18</v>
      </c>
      <c r="G36" s="25" t="str">
        <f>EvidencijaC!Q36</f>
        <v>F</v>
      </c>
    </row>
    <row r="37" spans="1:7" x14ac:dyDescent="0.3">
      <c r="A37" s="24">
        <f t="shared" si="0"/>
        <v>30</v>
      </c>
      <c r="B37" s="7" t="str">
        <f>EvidencijaC!A37</f>
        <v>41/2018</v>
      </c>
      <c r="C37" s="7" t="str">
        <f>EvidencijaC!B37</f>
        <v>Milka Dedeić</v>
      </c>
      <c r="D37" s="24">
        <f>EvidencijaC!U37</f>
        <v>4</v>
      </c>
      <c r="E37" s="25" t="str">
        <f>EvidencijaC!T37</f>
        <v/>
      </c>
      <c r="F37" s="24">
        <f>EvidencijaC!P37</f>
        <v>4</v>
      </c>
      <c r="G37" s="25" t="str">
        <f>EvidencijaC!Q37</f>
        <v>F</v>
      </c>
    </row>
    <row r="38" spans="1:7" x14ac:dyDescent="0.3">
      <c r="A38" s="24">
        <f t="shared" si="0"/>
        <v>31</v>
      </c>
      <c r="B38" s="7" t="str">
        <f>EvidencijaC!A38</f>
        <v>45/2018</v>
      </c>
      <c r="C38" s="7" t="str">
        <f>EvidencijaC!B38</f>
        <v>Predrag Žunjić</v>
      </c>
      <c r="D38" s="24">
        <f>EvidencijaC!U38</f>
        <v>20.5</v>
      </c>
      <c r="E38" s="25" t="str">
        <f>EvidencijaC!T38</f>
        <v/>
      </c>
      <c r="F38" s="24">
        <f>EvidencijaC!P38</f>
        <v>20.5</v>
      </c>
      <c r="G38" s="25" t="str">
        <f>EvidencijaC!Q38</f>
        <v>F</v>
      </c>
    </row>
    <row r="39" spans="1:7" x14ac:dyDescent="0.3">
      <c r="A39" s="24">
        <f t="shared" si="0"/>
        <v>32</v>
      </c>
      <c r="B39" s="7" t="str">
        <f>EvidencijaC!A39</f>
        <v>48/2018</v>
      </c>
      <c r="C39" s="7" t="str">
        <f>EvidencijaC!B39</f>
        <v>Kristina Mićović</v>
      </c>
      <c r="D39" s="24">
        <f>EvidencijaC!U39</f>
        <v>5</v>
      </c>
      <c r="E39" s="25" t="str">
        <f>EvidencijaC!T39</f>
        <v/>
      </c>
      <c r="F39" s="24">
        <f>EvidencijaC!P39</f>
        <v>5</v>
      </c>
      <c r="G39" s="25" t="str">
        <f>EvidencijaC!Q39</f>
        <v>F</v>
      </c>
    </row>
    <row r="40" spans="1:7" x14ac:dyDescent="0.3">
      <c r="A40" s="24">
        <f t="shared" si="0"/>
        <v>33</v>
      </c>
      <c r="B40" s="7" t="str">
        <f>EvidencijaC!A40</f>
        <v>17/2017</v>
      </c>
      <c r="C40" s="7" t="str">
        <f>EvidencijaC!B40</f>
        <v>Zorana Preradović</v>
      </c>
      <c r="D40" s="24">
        <f>EvidencijaC!U40</f>
        <v>22</v>
      </c>
      <c r="E40" s="25" t="str">
        <f>EvidencijaC!T40</f>
        <v/>
      </c>
      <c r="F40" s="24">
        <f>EvidencijaC!P40</f>
        <v>22</v>
      </c>
      <c r="G40" s="25" t="str">
        <f>EvidencijaC!Q40</f>
        <v>F</v>
      </c>
    </row>
    <row r="41" spans="1:7" x14ac:dyDescent="0.3">
      <c r="A41" s="24">
        <f t="shared" si="0"/>
        <v>34</v>
      </c>
      <c r="B41" s="7" t="str">
        <f>EvidencijaC!A41</f>
        <v>5/2016</v>
      </c>
      <c r="C41" s="7" t="str">
        <f>EvidencijaC!B41</f>
        <v>Pavle Raičević</v>
      </c>
      <c r="D41" s="24">
        <f>EvidencijaC!U41</f>
        <v>33</v>
      </c>
      <c r="E41" s="25" t="str">
        <f>EvidencijaC!T41</f>
        <v/>
      </c>
      <c r="F41" s="24">
        <f>EvidencijaC!P41</f>
        <v>33</v>
      </c>
      <c r="G41" s="25" t="str">
        <f>EvidencijaC!Q41</f>
        <v>F</v>
      </c>
    </row>
    <row r="42" spans="1:7" x14ac:dyDescent="0.3">
      <c r="A42" s="24">
        <f t="shared" si="0"/>
        <v>35</v>
      </c>
      <c r="B42" s="7" t="str">
        <f>EvidencijaC!A42</f>
        <v>33/2016</v>
      </c>
      <c r="C42" s="7" t="str">
        <f>EvidencijaC!B42</f>
        <v>Dejana Vukčević</v>
      </c>
      <c r="D42" s="24">
        <f>EvidencijaC!U42</f>
        <v>22</v>
      </c>
      <c r="E42" s="25" t="str">
        <f>EvidencijaC!T42</f>
        <v/>
      </c>
      <c r="F42" s="24">
        <f>EvidencijaC!P42</f>
        <v>22</v>
      </c>
      <c r="G42" s="25" t="str">
        <f>EvidencijaC!Q42</f>
        <v>F</v>
      </c>
    </row>
    <row r="43" spans="1:7" x14ac:dyDescent="0.3">
      <c r="A43" s="24">
        <f t="shared" si="0"/>
        <v>36</v>
      </c>
      <c r="B43" s="7" t="str">
        <f>EvidencijaC!A43</f>
        <v>50/2016</v>
      </c>
      <c r="C43" s="7" t="str">
        <f>EvidencijaC!B43</f>
        <v>Aleksa Vujošević</v>
      </c>
      <c r="D43" s="24" t="str">
        <f>EvidencijaC!U43</f>
        <v/>
      </c>
      <c r="E43" s="25" t="str">
        <f>EvidencijaC!T43</f>
        <v/>
      </c>
      <c r="F43" s="24">
        <f>EvidencijaC!P43</f>
        <v>0</v>
      </c>
      <c r="G43" s="25" t="str">
        <f>EvidencijaC!Q43</f>
        <v>F</v>
      </c>
    </row>
    <row r="44" spans="1:7" x14ac:dyDescent="0.3">
      <c r="A44" s="24">
        <f t="shared" si="0"/>
        <v>37</v>
      </c>
      <c r="B44" s="7" t="str">
        <f>EvidencijaC!A44</f>
        <v>7046/2016</v>
      </c>
      <c r="C44" s="7" t="str">
        <f>EvidencijaC!B44</f>
        <v>Nikola Kadić</v>
      </c>
      <c r="D44" s="24" t="str">
        <f>EvidencijaC!U44</f>
        <v/>
      </c>
      <c r="E44" s="25" t="str">
        <f>EvidencijaC!T44</f>
        <v/>
      </c>
      <c r="F44" s="24">
        <f>EvidencijaC!P44</f>
        <v>0</v>
      </c>
      <c r="G44" s="25" t="str">
        <f>EvidencijaC!Q44</f>
        <v>F</v>
      </c>
    </row>
    <row r="45" spans="1:7" x14ac:dyDescent="0.3">
      <c r="A45" s="24">
        <f t="shared" si="0"/>
        <v>38</v>
      </c>
      <c r="B45" s="7" t="str">
        <f>EvidencijaC!A45</f>
        <v>7027/2015</v>
      </c>
      <c r="C45" s="7" t="str">
        <f>EvidencijaC!B45</f>
        <v>Andrija Mrvošević</v>
      </c>
      <c r="D45" s="24" t="str">
        <f>EvidencijaC!U45</f>
        <v/>
      </c>
      <c r="E45" s="25" t="str">
        <f>EvidencijaC!T45</f>
        <v/>
      </c>
      <c r="F45" s="24">
        <f>EvidencijaC!P45</f>
        <v>0</v>
      </c>
      <c r="G45" s="25" t="str">
        <f>EvidencijaC!Q45</f>
        <v>F</v>
      </c>
    </row>
    <row r="46" spans="1:7" x14ac:dyDescent="0.3">
      <c r="A46" s="24">
        <f t="shared" si="0"/>
        <v>39</v>
      </c>
      <c r="B46" s="7" t="str">
        <f>EvidencijaC!A46</f>
        <v>17/2013</v>
      </c>
      <c r="C46" s="7" t="str">
        <f>EvidencijaC!B46</f>
        <v>Boris Golubović</v>
      </c>
      <c r="D46" s="24" t="str">
        <f>EvidencijaC!U46</f>
        <v/>
      </c>
      <c r="E46" s="25" t="str">
        <f>EvidencijaC!T46</f>
        <v/>
      </c>
      <c r="F46" s="24">
        <f>EvidencijaC!P46</f>
        <v>0</v>
      </c>
      <c r="G46" s="25" t="str">
        <f>EvidencijaC!Q46</f>
        <v>F</v>
      </c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3" sqref="F3"/>
    </sheetView>
  </sheetViews>
  <sheetFormatPr defaultRowHeight="14.4" x14ac:dyDescent="0.3"/>
  <cols>
    <col min="5" max="5" width="8.88671875" style="40"/>
    <col min="6" max="6" width="27.44140625" style="40" customWidth="1"/>
  </cols>
  <sheetData>
    <row r="1" spans="1:9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172</v>
      </c>
      <c r="F1" s="40" t="s">
        <v>173</v>
      </c>
      <c r="G1" s="40" t="s">
        <v>163</v>
      </c>
      <c r="H1" s="40" t="s">
        <v>164</v>
      </c>
      <c r="I1" s="40" t="s">
        <v>165</v>
      </c>
    </row>
    <row r="2" spans="1:9" x14ac:dyDescent="0.3">
      <c r="A2" s="40" t="s">
        <v>4</v>
      </c>
      <c r="B2" s="40" t="s">
        <v>5</v>
      </c>
      <c r="C2" s="40" t="s">
        <v>6</v>
      </c>
      <c r="D2" s="40" t="s">
        <v>7</v>
      </c>
      <c r="E2" s="41" t="str">
        <f>CONCATENATE(CONCATENATE(A2,"/"),B2)</f>
        <v>20/2020</v>
      </c>
      <c r="F2" s="40" t="str">
        <f>CONCATENATE(CONCATENATE(C2," "),D2)</f>
        <v>Danica Duković</v>
      </c>
      <c r="G2" s="40" t="s">
        <v>166</v>
      </c>
      <c r="H2" s="40" t="s">
        <v>41</v>
      </c>
      <c r="I2" s="40" t="s">
        <v>18</v>
      </c>
    </row>
    <row r="3" spans="1:9" x14ac:dyDescent="0.3">
      <c r="A3" s="40" t="s">
        <v>8</v>
      </c>
      <c r="B3" s="40" t="s">
        <v>5</v>
      </c>
      <c r="C3" s="40" t="s">
        <v>9</v>
      </c>
      <c r="D3" s="40" t="s">
        <v>10</v>
      </c>
      <c r="E3" s="40" t="str">
        <f t="shared" ref="E3:E8" si="0">CONCATENATE(CONCATENATE(A3,"/"),B3)</f>
        <v>21/2020</v>
      </c>
      <c r="F3" s="40" t="str">
        <f t="shared" ref="F3:F8" si="1">CONCATENATE(CONCATENATE(C3," "),D3)</f>
        <v>Milica Uskoković</v>
      </c>
      <c r="G3" s="40" t="s">
        <v>166</v>
      </c>
      <c r="H3" s="40" t="s">
        <v>41</v>
      </c>
      <c r="I3" s="40" t="s">
        <v>18</v>
      </c>
    </row>
    <row r="4" spans="1:9" x14ac:dyDescent="0.3">
      <c r="A4" s="40" t="s">
        <v>11</v>
      </c>
      <c r="B4" s="40" t="s">
        <v>5</v>
      </c>
      <c r="C4" s="40" t="s">
        <v>12</v>
      </c>
      <c r="D4" s="40" t="s">
        <v>13</v>
      </c>
      <c r="E4" s="40" t="str">
        <f t="shared" si="0"/>
        <v>22/2020</v>
      </c>
      <c r="F4" s="40" t="str">
        <f t="shared" si="1"/>
        <v>Maša Laban</v>
      </c>
      <c r="G4" s="40" t="s">
        <v>166</v>
      </c>
      <c r="H4" s="40" t="s">
        <v>41</v>
      </c>
      <c r="I4" s="40" t="s">
        <v>18</v>
      </c>
    </row>
    <row r="5" spans="1:9" x14ac:dyDescent="0.3">
      <c r="A5" s="40" t="s">
        <v>167</v>
      </c>
      <c r="B5" s="40" t="s">
        <v>5</v>
      </c>
      <c r="C5" s="40" t="s">
        <v>57</v>
      </c>
      <c r="D5" s="40" t="s">
        <v>168</v>
      </c>
      <c r="E5" s="40" t="str">
        <f t="shared" si="0"/>
        <v>23/2020</v>
      </c>
      <c r="F5" s="40" t="str">
        <f t="shared" si="1"/>
        <v>Nemanja Kovačević</v>
      </c>
      <c r="G5" s="40" t="s">
        <v>166</v>
      </c>
      <c r="H5" s="40" t="s">
        <v>41</v>
      </c>
      <c r="I5" s="40" t="s">
        <v>18</v>
      </c>
    </row>
    <row r="6" spans="1:9" x14ac:dyDescent="0.3">
      <c r="A6" s="40" t="s">
        <v>52</v>
      </c>
      <c r="B6" s="40" t="s">
        <v>16</v>
      </c>
      <c r="C6" s="40" t="s">
        <v>169</v>
      </c>
      <c r="D6" s="40" t="s">
        <v>170</v>
      </c>
      <c r="E6" s="40" t="str">
        <f t="shared" si="0"/>
        <v>1/2018</v>
      </c>
      <c r="F6" s="40" t="str">
        <f t="shared" si="1"/>
        <v>Anđela Zečević</v>
      </c>
      <c r="G6" s="40" t="s">
        <v>166</v>
      </c>
      <c r="H6" s="40" t="s">
        <v>52</v>
      </c>
      <c r="I6" s="40" t="s">
        <v>18</v>
      </c>
    </row>
    <row r="7" spans="1:9" x14ac:dyDescent="0.3">
      <c r="A7" s="40" t="s">
        <v>24</v>
      </c>
      <c r="B7" s="40" t="s">
        <v>16</v>
      </c>
      <c r="C7" s="40" t="s">
        <v>9</v>
      </c>
      <c r="D7" s="40" t="s">
        <v>171</v>
      </c>
      <c r="E7" s="40" t="str">
        <f t="shared" si="0"/>
        <v>5/2018</v>
      </c>
      <c r="F7" s="40" t="str">
        <f t="shared" si="1"/>
        <v>Milica Ralević</v>
      </c>
      <c r="G7" s="40" t="s">
        <v>166</v>
      </c>
      <c r="H7" s="40" t="s">
        <v>52</v>
      </c>
      <c r="I7" s="40" t="s">
        <v>18</v>
      </c>
    </row>
    <row r="8" spans="1:9" x14ac:dyDescent="0.3">
      <c r="A8" s="40" t="s">
        <v>11</v>
      </c>
      <c r="B8" s="40" t="s">
        <v>18</v>
      </c>
      <c r="C8" s="40" t="s">
        <v>19</v>
      </c>
      <c r="D8" s="40" t="s">
        <v>20</v>
      </c>
      <c r="E8" s="40" t="str">
        <f t="shared" si="0"/>
        <v>22/2017</v>
      </c>
      <c r="F8" s="40" t="str">
        <f t="shared" si="1"/>
        <v>Ivana Fatić</v>
      </c>
      <c r="G8" s="40" t="s">
        <v>166</v>
      </c>
      <c r="H8" s="40" t="s">
        <v>41</v>
      </c>
      <c r="I8" s="40" t="s">
        <v>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3" sqref="F3"/>
    </sheetView>
  </sheetViews>
  <sheetFormatPr defaultRowHeight="14.4" x14ac:dyDescent="0.3"/>
  <cols>
    <col min="5" max="5" width="8.88671875" style="41"/>
    <col min="6" max="6" width="23.88671875" style="41" customWidth="1"/>
  </cols>
  <sheetData>
    <row r="1" spans="1:9" x14ac:dyDescent="0.3">
      <c r="A1" s="41" t="s">
        <v>0</v>
      </c>
      <c r="B1" s="41" t="s">
        <v>1</v>
      </c>
      <c r="C1" s="41" t="s">
        <v>2</v>
      </c>
      <c r="D1" s="41" t="s">
        <v>3</v>
      </c>
      <c r="G1" s="41" t="s">
        <v>163</v>
      </c>
      <c r="H1" s="41" t="s">
        <v>164</v>
      </c>
      <c r="I1" s="41" t="s">
        <v>165</v>
      </c>
    </row>
    <row r="2" spans="1:9" x14ac:dyDescent="0.3">
      <c r="A2" s="41" t="s">
        <v>62</v>
      </c>
      <c r="B2" s="41" t="s">
        <v>174</v>
      </c>
      <c r="C2" s="41" t="s">
        <v>175</v>
      </c>
      <c r="D2" s="41" t="s">
        <v>176</v>
      </c>
      <c r="E2" s="41" t="str">
        <f>CONCATENATE(CONCATENATE(A2,"/"),B2)</f>
        <v>40/2021</v>
      </c>
      <c r="F2" s="41" t="str">
        <f>CONCATENATE(CONCATENATE(C2," "),D2)</f>
        <v>Nermina Ćeman</v>
      </c>
      <c r="G2" s="41" t="s">
        <v>166</v>
      </c>
      <c r="H2" s="41" t="s">
        <v>52</v>
      </c>
      <c r="I2" s="41" t="s">
        <v>18</v>
      </c>
    </row>
    <row r="3" spans="1:9" x14ac:dyDescent="0.3">
      <c r="A3" s="41" t="s">
        <v>62</v>
      </c>
      <c r="B3" s="41" t="s">
        <v>5</v>
      </c>
      <c r="C3" s="41" t="s">
        <v>177</v>
      </c>
      <c r="D3" s="41" t="s">
        <v>178</v>
      </c>
      <c r="E3" s="41" t="str">
        <f t="shared" ref="E3:E21" si="0">CONCATENATE(CONCATENATE(A3,"/"),B3)</f>
        <v>40/2020</v>
      </c>
      <c r="F3" s="41" t="str">
        <f t="shared" ref="F3:F21" si="1">CONCATENATE(CONCATENATE(C3," "),D3)</f>
        <v>Nadžije Molla</v>
      </c>
      <c r="G3" s="41" t="s">
        <v>166</v>
      </c>
      <c r="H3" s="41" t="s">
        <v>52</v>
      </c>
      <c r="I3" s="41" t="s">
        <v>18</v>
      </c>
    </row>
    <row r="4" spans="1:9" x14ac:dyDescent="0.3">
      <c r="A4" s="41" t="s">
        <v>15</v>
      </c>
      <c r="B4" s="41" t="s">
        <v>14</v>
      </c>
      <c r="C4" s="41" t="s">
        <v>179</v>
      </c>
      <c r="D4" s="41" t="s">
        <v>60</v>
      </c>
      <c r="E4" s="41" t="str">
        <f t="shared" si="0"/>
        <v>3/2019</v>
      </c>
      <c r="F4" s="41" t="str">
        <f t="shared" si="1"/>
        <v>Emina Krnić</v>
      </c>
      <c r="G4" s="41" t="s">
        <v>166</v>
      </c>
      <c r="H4" s="41" t="s">
        <v>52</v>
      </c>
      <c r="I4" s="41" t="s">
        <v>18</v>
      </c>
    </row>
    <row r="5" spans="1:9" x14ac:dyDescent="0.3">
      <c r="A5" s="41" t="s">
        <v>180</v>
      </c>
      <c r="B5" s="41" t="s">
        <v>14</v>
      </c>
      <c r="C5" s="41" t="s">
        <v>181</v>
      </c>
      <c r="D5" s="41" t="s">
        <v>182</v>
      </c>
      <c r="E5" s="41" t="str">
        <f t="shared" si="0"/>
        <v>12/2019</v>
      </c>
      <c r="F5" s="41" t="str">
        <f t="shared" si="1"/>
        <v>Marina Vujanović</v>
      </c>
      <c r="G5" s="41" t="s">
        <v>166</v>
      </c>
      <c r="H5" s="41" t="s">
        <v>52</v>
      </c>
      <c r="I5" s="41" t="s">
        <v>18</v>
      </c>
    </row>
    <row r="6" spans="1:9" x14ac:dyDescent="0.3">
      <c r="A6" s="41" t="s">
        <v>167</v>
      </c>
      <c r="B6" s="41" t="s">
        <v>14</v>
      </c>
      <c r="C6" s="41" t="s">
        <v>183</v>
      </c>
      <c r="D6" s="41" t="s">
        <v>184</v>
      </c>
      <c r="E6" s="41" t="str">
        <f t="shared" si="0"/>
        <v>23/2019</v>
      </c>
      <c r="F6" s="41" t="str">
        <f t="shared" si="1"/>
        <v>Majda Šukurica</v>
      </c>
      <c r="G6" s="41" t="s">
        <v>54</v>
      </c>
      <c r="H6" s="41" t="s">
        <v>52</v>
      </c>
      <c r="I6" s="41" t="s">
        <v>18</v>
      </c>
    </row>
    <row r="7" spans="1:9" x14ac:dyDescent="0.3">
      <c r="A7" s="41" t="s">
        <v>34</v>
      </c>
      <c r="B7" s="41" t="s">
        <v>14</v>
      </c>
      <c r="C7" s="41" t="s">
        <v>185</v>
      </c>
      <c r="D7" s="41" t="s">
        <v>186</v>
      </c>
      <c r="E7" s="41" t="str">
        <f t="shared" si="0"/>
        <v>28/2019</v>
      </c>
      <c r="F7" s="41" t="str">
        <f t="shared" si="1"/>
        <v>Ekan Kojić</v>
      </c>
      <c r="G7" s="41" t="s">
        <v>166</v>
      </c>
      <c r="H7" s="41" t="s">
        <v>52</v>
      </c>
      <c r="I7" s="41" t="s">
        <v>18</v>
      </c>
    </row>
    <row r="8" spans="1:9" x14ac:dyDescent="0.3">
      <c r="A8" s="41" t="s">
        <v>39</v>
      </c>
      <c r="B8" s="41" t="s">
        <v>14</v>
      </c>
      <c r="C8" s="41" t="s">
        <v>33</v>
      </c>
      <c r="D8" s="41" t="s">
        <v>187</v>
      </c>
      <c r="E8" s="41" t="str">
        <f t="shared" si="0"/>
        <v>32/2019</v>
      </c>
      <c r="F8" s="41" t="str">
        <f t="shared" si="1"/>
        <v>Marija Džaković</v>
      </c>
      <c r="G8" s="41" t="s">
        <v>54</v>
      </c>
      <c r="H8" s="41" t="s">
        <v>52</v>
      </c>
      <c r="I8" s="41" t="s">
        <v>18</v>
      </c>
    </row>
    <row r="9" spans="1:9" x14ac:dyDescent="0.3">
      <c r="A9" s="41" t="s">
        <v>21</v>
      </c>
      <c r="B9" s="41" t="s">
        <v>14</v>
      </c>
      <c r="C9" s="41" t="s">
        <v>22</v>
      </c>
      <c r="D9" s="41" t="s">
        <v>23</v>
      </c>
      <c r="E9" s="41" t="str">
        <f t="shared" si="0"/>
        <v>41/2019</v>
      </c>
      <c r="F9" s="41" t="str">
        <f t="shared" si="1"/>
        <v>Igor Mihajlović</v>
      </c>
      <c r="G9" s="41" t="s">
        <v>166</v>
      </c>
      <c r="H9" s="41" t="s">
        <v>41</v>
      </c>
      <c r="I9" s="41" t="s">
        <v>18</v>
      </c>
    </row>
    <row r="10" spans="1:9" x14ac:dyDescent="0.3">
      <c r="A10" s="41" t="s">
        <v>24</v>
      </c>
      <c r="B10" s="41" t="s">
        <v>16</v>
      </c>
      <c r="C10" s="41" t="s">
        <v>25</v>
      </c>
      <c r="D10" s="41" t="s">
        <v>26</v>
      </c>
      <c r="E10" s="41" t="str">
        <f t="shared" si="0"/>
        <v>5/2018</v>
      </c>
      <c r="F10" s="41" t="str">
        <f t="shared" si="1"/>
        <v>Jovana Bujišić</v>
      </c>
      <c r="G10" s="41" t="s">
        <v>166</v>
      </c>
      <c r="H10" s="41" t="s">
        <v>41</v>
      </c>
      <c r="I10" s="41" t="s">
        <v>18</v>
      </c>
    </row>
    <row r="11" spans="1:9" x14ac:dyDescent="0.3">
      <c r="A11" s="41" t="s">
        <v>27</v>
      </c>
      <c r="B11" s="41" t="s">
        <v>16</v>
      </c>
      <c r="C11" s="41" t="s">
        <v>28</v>
      </c>
      <c r="D11" s="41" t="s">
        <v>29</v>
      </c>
      <c r="E11" s="41" t="str">
        <f t="shared" si="0"/>
        <v>7/2018</v>
      </c>
      <c r="F11" s="41" t="str">
        <f t="shared" si="1"/>
        <v>Ljiljana Jelić</v>
      </c>
      <c r="G11" s="41" t="s">
        <v>166</v>
      </c>
      <c r="H11" s="41" t="s">
        <v>41</v>
      </c>
      <c r="I11" s="41" t="s">
        <v>18</v>
      </c>
    </row>
    <row r="12" spans="1:9" x14ac:dyDescent="0.3">
      <c r="A12" s="41" t="s">
        <v>188</v>
      </c>
      <c r="B12" s="41" t="s">
        <v>16</v>
      </c>
      <c r="C12" s="41" t="s">
        <v>55</v>
      </c>
      <c r="D12" s="41" t="s">
        <v>189</v>
      </c>
      <c r="E12" s="41" t="str">
        <f t="shared" si="0"/>
        <v>13/2018</v>
      </c>
      <c r="F12" s="41" t="str">
        <f t="shared" si="1"/>
        <v>Luka Milikić</v>
      </c>
      <c r="G12" s="41" t="s">
        <v>166</v>
      </c>
      <c r="H12" s="41" t="s">
        <v>52</v>
      </c>
      <c r="I12" s="41" t="s">
        <v>18</v>
      </c>
    </row>
    <row r="13" spans="1:9" x14ac:dyDescent="0.3">
      <c r="A13" s="41" t="s">
        <v>190</v>
      </c>
      <c r="B13" s="41" t="s">
        <v>16</v>
      </c>
      <c r="C13" s="41" t="s">
        <v>31</v>
      </c>
      <c r="D13" s="41" t="s">
        <v>191</v>
      </c>
      <c r="E13" s="41" t="str">
        <f t="shared" si="0"/>
        <v>25/2018</v>
      </c>
      <c r="F13" s="41" t="str">
        <f t="shared" si="1"/>
        <v>Ana Ivanović</v>
      </c>
      <c r="G13" s="41" t="s">
        <v>166</v>
      </c>
      <c r="H13" s="41" t="s">
        <v>52</v>
      </c>
      <c r="I13" s="41" t="s">
        <v>18</v>
      </c>
    </row>
    <row r="14" spans="1:9" x14ac:dyDescent="0.3">
      <c r="A14" s="41" t="s">
        <v>192</v>
      </c>
      <c r="B14" s="41" t="s">
        <v>16</v>
      </c>
      <c r="C14" s="41" t="s">
        <v>25</v>
      </c>
      <c r="D14" s="41" t="s">
        <v>193</v>
      </c>
      <c r="E14" s="41" t="str">
        <f t="shared" si="0"/>
        <v>27/2018</v>
      </c>
      <c r="F14" s="41" t="str">
        <f t="shared" si="1"/>
        <v>Jovana Cerović</v>
      </c>
      <c r="G14" s="41" t="s">
        <v>166</v>
      </c>
      <c r="H14" s="41" t="s">
        <v>52</v>
      </c>
      <c r="I14" s="41" t="s">
        <v>18</v>
      </c>
    </row>
    <row r="15" spans="1:9" x14ac:dyDescent="0.3">
      <c r="A15" s="41" t="s">
        <v>34</v>
      </c>
      <c r="B15" s="41" t="s">
        <v>16</v>
      </c>
      <c r="C15" s="41" t="s">
        <v>35</v>
      </c>
      <c r="D15" s="41" t="s">
        <v>36</v>
      </c>
      <c r="E15" s="41" t="str">
        <f t="shared" si="0"/>
        <v>28/2018</v>
      </c>
      <c r="F15" s="41" t="str">
        <f t="shared" si="1"/>
        <v>Radoman Mijanović</v>
      </c>
      <c r="G15" s="41" t="s">
        <v>166</v>
      </c>
      <c r="H15" s="41" t="s">
        <v>41</v>
      </c>
      <c r="I15" s="41" t="s">
        <v>18</v>
      </c>
    </row>
    <row r="16" spans="1:9" x14ac:dyDescent="0.3">
      <c r="A16" s="41" t="s">
        <v>61</v>
      </c>
      <c r="B16" s="41" t="s">
        <v>16</v>
      </c>
      <c r="C16" s="41" t="s">
        <v>194</v>
      </c>
      <c r="D16" s="41" t="s">
        <v>195</v>
      </c>
      <c r="E16" s="41" t="str">
        <f t="shared" si="0"/>
        <v>39/2018</v>
      </c>
      <c r="F16" s="41" t="str">
        <f t="shared" si="1"/>
        <v>Petar Janković</v>
      </c>
      <c r="G16" s="41" t="s">
        <v>166</v>
      </c>
      <c r="H16" s="41" t="s">
        <v>52</v>
      </c>
      <c r="I16" s="41" t="s">
        <v>18</v>
      </c>
    </row>
    <row r="17" spans="1:9" x14ac:dyDescent="0.3">
      <c r="A17" s="41" t="s">
        <v>17</v>
      </c>
      <c r="B17" s="41" t="s">
        <v>18</v>
      </c>
      <c r="C17" s="41" t="s">
        <v>37</v>
      </c>
      <c r="D17" s="41" t="s">
        <v>38</v>
      </c>
      <c r="E17" s="41" t="str">
        <f t="shared" si="0"/>
        <v>8/2017</v>
      </c>
      <c r="F17" s="41" t="str">
        <f t="shared" si="1"/>
        <v>Dijana Popović</v>
      </c>
      <c r="G17" s="41" t="s">
        <v>166</v>
      </c>
      <c r="H17" s="41" t="s">
        <v>41</v>
      </c>
      <c r="I17" s="41" t="s">
        <v>18</v>
      </c>
    </row>
    <row r="18" spans="1:9" x14ac:dyDescent="0.3">
      <c r="A18" s="41" t="s">
        <v>39</v>
      </c>
      <c r="B18" s="41" t="s">
        <v>18</v>
      </c>
      <c r="C18" s="41" t="s">
        <v>30</v>
      </c>
      <c r="D18" s="41" t="s">
        <v>40</v>
      </c>
      <c r="E18" s="41" t="str">
        <f t="shared" si="0"/>
        <v>32/2017</v>
      </c>
      <c r="F18" s="41" t="str">
        <f t="shared" si="1"/>
        <v>Jovan Janjušević</v>
      </c>
      <c r="G18" s="41" t="s">
        <v>166</v>
      </c>
      <c r="H18" s="41" t="s">
        <v>41</v>
      </c>
      <c r="I18" s="41" t="s">
        <v>18</v>
      </c>
    </row>
    <row r="19" spans="1:9" x14ac:dyDescent="0.3">
      <c r="A19" s="41" t="s">
        <v>41</v>
      </c>
      <c r="B19" s="41" t="s">
        <v>42</v>
      </c>
      <c r="C19" s="41" t="s">
        <v>43</v>
      </c>
      <c r="D19" s="41" t="s">
        <v>44</v>
      </c>
      <c r="E19" s="41" t="str">
        <f t="shared" si="0"/>
        <v>2/2016</v>
      </c>
      <c r="F19" s="41" t="str">
        <f t="shared" si="1"/>
        <v>Tijana Bogavac</v>
      </c>
      <c r="G19" s="41" t="s">
        <v>166</v>
      </c>
      <c r="H19" s="41" t="s">
        <v>15</v>
      </c>
      <c r="I19" s="41" t="s">
        <v>196</v>
      </c>
    </row>
    <row r="20" spans="1:9" x14ac:dyDescent="0.3">
      <c r="A20" s="41" t="s">
        <v>45</v>
      </c>
      <c r="B20" s="41" t="s">
        <v>42</v>
      </c>
      <c r="C20" s="41" t="s">
        <v>46</v>
      </c>
      <c r="D20" s="41" t="s">
        <v>47</v>
      </c>
      <c r="E20" s="41" t="str">
        <f t="shared" si="0"/>
        <v>38/2016</v>
      </c>
      <c r="F20" s="41" t="str">
        <f t="shared" si="1"/>
        <v>Bogdan Rakonjac</v>
      </c>
      <c r="G20" s="41" t="s">
        <v>166</v>
      </c>
      <c r="H20" s="41" t="s">
        <v>15</v>
      </c>
      <c r="I20" s="41" t="s">
        <v>196</v>
      </c>
    </row>
    <row r="21" spans="1:9" x14ac:dyDescent="0.3">
      <c r="A21" s="41" t="s">
        <v>48</v>
      </c>
      <c r="B21" s="41" t="s">
        <v>49</v>
      </c>
      <c r="C21" s="41" t="s">
        <v>50</v>
      </c>
      <c r="D21" s="41" t="s">
        <v>51</v>
      </c>
      <c r="E21" s="41" t="str">
        <f t="shared" si="0"/>
        <v>14/2015</v>
      </c>
      <c r="F21" s="41" t="str">
        <f t="shared" si="1"/>
        <v>Nebojša Kasalica</v>
      </c>
      <c r="G21" s="41" t="s">
        <v>166</v>
      </c>
      <c r="H21" s="41" t="s">
        <v>197</v>
      </c>
      <c r="I21" s="4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Ocjene</vt:lpstr>
      <vt:lpstr>EvidencijaA</vt:lpstr>
      <vt:lpstr>EvidencijaB</vt:lpstr>
      <vt:lpstr>EvidencijaC</vt:lpstr>
      <vt:lpstr>zakljucneA</vt:lpstr>
      <vt:lpstr>zakljucneB</vt:lpstr>
      <vt:lpstr>zakljucneC</vt:lpstr>
      <vt:lpstr>spisakA</vt:lpstr>
      <vt:lpstr>spisakB</vt:lpstr>
      <vt:lpstr>spisakC</vt:lpstr>
      <vt:lpstr>StatA</vt:lpstr>
      <vt:lpstr>StatB</vt:lpstr>
      <vt:lpstr>StatC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2021-12-12T13:17:12Z</dcterms:modified>
</cp:coreProperties>
</file>