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activeTab="3"/>
  </bookViews>
  <sheets>
    <sheet name="Ocjene" sheetId="4" r:id="rId1"/>
    <sheet name="A smjer" sheetId="1" state="hidden" r:id="rId2"/>
    <sheet name="B smjer" sheetId="2" r:id="rId3"/>
    <sheet name="C smjer" sheetId="3" r:id="rId4"/>
    <sheet name="EvidencijaA" sheetId="5" state="hidden" r:id="rId5"/>
    <sheet name="EvidencijaB" sheetId="6" state="hidden" r:id="rId6"/>
    <sheet name="EvidencijaC" sheetId="7" state="hidden" r:id="rId7"/>
    <sheet name="zakljuckeA" sheetId="9" state="hidden" r:id="rId8"/>
    <sheet name="zakljucneB" sheetId="10" state="hidden" r:id="rId9"/>
    <sheet name="ZakljucneC" sheetId="11" state="hidden" r:id="rId10"/>
    <sheet name="StatA" sheetId="8" state="hidden" r:id="rId11"/>
    <sheet name="StatB" sheetId="12" state="hidden" r:id="rId12"/>
    <sheet name="StatC" sheetId="13" state="hidden" r:id="rId13"/>
  </sheets>
  <calcPr calcId="152511"/>
</workbook>
</file>

<file path=xl/calcChain.xml><?xml version="1.0" encoding="utf-8"?>
<calcChain xmlns="http://schemas.openxmlformats.org/spreadsheetml/2006/main">
  <c r="S15" i="13" l="1"/>
  <c r="R15" i="13"/>
  <c r="C15" i="13"/>
  <c r="P15" i="13" l="1"/>
  <c r="Q15" i="13" s="1"/>
  <c r="M15" i="13"/>
  <c r="K15" i="13"/>
  <c r="I15" i="13"/>
  <c r="G15" i="13"/>
  <c r="E15" i="13"/>
  <c r="S15" i="12"/>
  <c r="P15" i="12"/>
  <c r="Q15" i="12"/>
  <c r="M15" i="12"/>
  <c r="C15" i="8"/>
  <c r="A24" i="11"/>
  <c r="A25" i="11"/>
  <c r="A26" i="11" s="1"/>
  <c r="A27" i="11" s="1"/>
  <c r="A28" i="11" s="1"/>
  <c r="A29" i="11" s="1"/>
  <c r="A30" i="11" s="1"/>
  <c r="A31" i="11" s="1"/>
  <c r="A32" i="11" s="1"/>
  <c r="A33" i="11" s="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30" i="11"/>
  <c r="D31" i="11"/>
  <c r="D32" i="11"/>
  <c r="D33" i="11"/>
  <c r="D8" i="11"/>
  <c r="C10" i="11"/>
  <c r="C15" i="11"/>
  <c r="C16" i="11"/>
  <c r="C18" i="11"/>
  <c r="C23" i="11"/>
  <c r="C24" i="11"/>
  <c r="C26" i="11"/>
  <c r="C32" i="11"/>
  <c r="C8" i="11"/>
  <c r="B14" i="11"/>
  <c r="B16" i="11"/>
  <c r="B22" i="11"/>
  <c r="B24" i="11"/>
  <c r="B30" i="11"/>
  <c r="B32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10" i="11"/>
  <c r="A9" i="11"/>
  <c r="A15" i="10"/>
  <c r="A16" i="10"/>
  <c r="A17" i="10" s="1"/>
  <c r="A18" i="10" s="1"/>
  <c r="A19" i="10" s="1"/>
  <c r="A20" i="10" s="1"/>
  <c r="A21" i="10" s="1"/>
  <c r="A22" i="10" s="1"/>
  <c r="A23" i="10" s="1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8" i="10"/>
  <c r="C8" i="10"/>
  <c r="B9" i="10"/>
  <c r="B15" i="10"/>
  <c r="B16" i="10"/>
  <c r="B17" i="10"/>
  <c r="B23" i="10"/>
  <c r="A10" i="10"/>
  <c r="A11" i="10" s="1"/>
  <c r="A12" i="10" s="1"/>
  <c r="A13" i="10" s="1"/>
  <c r="A14" i="10" s="1"/>
  <c r="A9" i="10"/>
  <c r="A10" i="9"/>
  <c r="A11" i="9"/>
  <c r="A12" i="9" s="1"/>
  <c r="A13" i="9" s="1"/>
  <c r="A14" i="9" s="1"/>
  <c r="A9" i="9"/>
  <c r="D9" i="9"/>
  <c r="D10" i="9"/>
  <c r="D11" i="9"/>
  <c r="D12" i="9"/>
  <c r="D13" i="9"/>
  <c r="D14" i="9"/>
  <c r="D8" i="9"/>
  <c r="C9" i="9"/>
  <c r="C10" i="9"/>
  <c r="C11" i="9"/>
  <c r="C12" i="9"/>
  <c r="C13" i="9"/>
  <c r="C14" i="9"/>
  <c r="C8" i="9"/>
  <c r="B12" i="9"/>
  <c r="B13" i="9"/>
  <c r="B14" i="9"/>
  <c r="B9" i="9"/>
  <c r="B10" i="9"/>
  <c r="B11" i="9"/>
  <c r="B8" i="9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8" i="7"/>
  <c r="J9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30" i="7"/>
  <c r="J31" i="7"/>
  <c r="J32" i="7"/>
  <c r="J33" i="7"/>
  <c r="J8" i="7"/>
  <c r="B24" i="7"/>
  <c r="B25" i="7"/>
  <c r="C25" i="11" s="1"/>
  <c r="B26" i="7"/>
  <c r="B27" i="7"/>
  <c r="C27" i="11" s="1"/>
  <c r="B28" i="7"/>
  <c r="C28" i="11" s="1"/>
  <c r="B29" i="7"/>
  <c r="C29" i="11" s="1"/>
  <c r="B30" i="7"/>
  <c r="C30" i="11" s="1"/>
  <c r="B31" i="7"/>
  <c r="C31" i="11" s="1"/>
  <c r="B32" i="7"/>
  <c r="B33" i="7"/>
  <c r="C33" i="11" s="1"/>
  <c r="A24" i="7"/>
  <c r="A25" i="7"/>
  <c r="B25" i="11" s="1"/>
  <c r="A26" i="7"/>
  <c r="B26" i="11" s="1"/>
  <c r="A27" i="7"/>
  <c r="B27" i="11" s="1"/>
  <c r="A28" i="7"/>
  <c r="B28" i="11" s="1"/>
  <c r="A29" i="7"/>
  <c r="B29" i="11" s="1"/>
  <c r="A30" i="7"/>
  <c r="A31" i="7"/>
  <c r="B31" i="11" s="1"/>
  <c r="A32" i="7"/>
  <c r="A33" i="7"/>
  <c r="B33" i="11" s="1"/>
  <c r="B9" i="7"/>
  <c r="C9" i="11" s="1"/>
  <c r="B10" i="7"/>
  <c r="B11" i="7"/>
  <c r="C11" i="11" s="1"/>
  <c r="B12" i="7"/>
  <c r="C12" i="11" s="1"/>
  <c r="B13" i="7"/>
  <c r="C13" i="11" s="1"/>
  <c r="B14" i="7"/>
  <c r="C14" i="11" s="1"/>
  <c r="B15" i="7"/>
  <c r="B16" i="7"/>
  <c r="B17" i="7"/>
  <c r="C17" i="11" s="1"/>
  <c r="B18" i="7"/>
  <c r="B19" i="7"/>
  <c r="C19" i="11" s="1"/>
  <c r="B20" i="7"/>
  <c r="C20" i="11" s="1"/>
  <c r="B21" i="7"/>
  <c r="C21" i="11" s="1"/>
  <c r="B22" i="7"/>
  <c r="C22" i="11" s="1"/>
  <c r="B23" i="7"/>
  <c r="A9" i="7"/>
  <c r="B9" i="11" s="1"/>
  <c r="A10" i="7"/>
  <c r="B10" i="11" s="1"/>
  <c r="A11" i="7"/>
  <c r="B11" i="11" s="1"/>
  <c r="A12" i="7"/>
  <c r="B12" i="11" s="1"/>
  <c r="A13" i="7"/>
  <c r="B13" i="11" s="1"/>
  <c r="A14" i="7"/>
  <c r="A15" i="7"/>
  <c r="B15" i="11" s="1"/>
  <c r="A16" i="7"/>
  <c r="A17" i="7"/>
  <c r="B17" i="11" s="1"/>
  <c r="A18" i="7"/>
  <c r="B18" i="11" s="1"/>
  <c r="A19" i="7"/>
  <c r="B19" i="11" s="1"/>
  <c r="A20" i="7"/>
  <c r="B20" i="11" s="1"/>
  <c r="A21" i="7"/>
  <c r="B21" i="11" s="1"/>
  <c r="A22" i="7"/>
  <c r="A23" i="7"/>
  <c r="B23" i="11" s="1"/>
  <c r="B8" i="7"/>
  <c r="A8" i="7"/>
  <c r="B8" i="11" s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8" i="6"/>
  <c r="B9" i="6"/>
  <c r="C9" i="10" s="1"/>
  <c r="B10" i="6"/>
  <c r="C10" i="10" s="1"/>
  <c r="B11" i="6"/>
  <c r="C11" i="10" s="1"/>
  <c r="B12" i="6"/>
  <c r="C12" i="10" s="1"/>
  <c r="B13" i="6"/>
  <c r="C13" i="10" s="1"/>
  <c r="B14" i="6"/>
  <c r="C14" i="10" s="1"/>
  <c r="B15" i="6"/>
  <c r="C15" i="10" s="1"/>
  <c r="B16" i="6"/>
  <c r="C16" i="10" s="1"/>
  <c r="B17" i="6"/>
  <c r="C17" i="10" s="1"/>
  <c r="B18" i="6"/>
  <c r="C18" i="10" s="1"/>
  <c r="B19" i="6"/>
  <c r="C19" i="10" s="1"/>
  <c r="B20" i="6"/>
  <c r="C20" i="10" s="1"/>
  <c r="B21" i="6"/>
  <c r="C21" i="10" s="1"/>
  <c r="B22" i="6"/>
  <c r="C22" i="10" s="1"/>
  <c r="B23" i="6"/>
  <c r="C23" i="10" s="1"/>
  <c r="A9" i="6"/>
  <c r="A10" i="6"/>
  <c r="B10" i="10" s="1"/>
  <c r="A11" i="6"/>
  <c r="B11" i="10" s="1"/>
  <c r="A12" i="6"/>
  <c r="B12" i="10" s="1"/>
  <c r="A13" i="6"/>
  <c r="B13" i="10" s="1"/>
  <c r="A14" i="6"/>
  <c r="B14" i="10" s="1"/>
  <c r="A15" i="6"/>
  <c r="A16" i="6"/>
  <c r="A17" i="6"/>
  <c r="A18" i="6"/>
  <c r="B18" i="10" s="1"/>
  <c r="A19" i="6"/>
  <c r="B19" i="10" s="1"/>
  <c r="A20" i="6"/>
  <c r="B20" i="10" s="1"/>
  <c r="A21" i="6"/>
  <c r="B21" i="10" s="1"/>
  <c r="A22" i="6"/>
  <c r="B22" i="10" s="1"/>
  <c r="A23" i="6"/>
  <c r="B8" i="6"/>
  <c r="A8" i="6"/>
  <c r="B8" i="10" s="1"/>
  <c r="N9" i="5"/>
  <c r="N10" i="5"/>
  <c r="N11" i="5"/>
  <c r="N12" i="5"/>
  <c r="N13" i="5"/>
  <c r="N14" i="5"/>
  <c r="N8" i="5"/>
  <c r="J9" i="5"/>
  <c r="J10" i="5"/>
  <c r="J11" i="5"/>
  <c r="J12" i="5"/>
  <c r="J13" i="5"/>
  <c r="J14" i="5"/>
  <c r="J8" i="5"/>
  <c r="B9" i="5"/>
  <c r="B10" i="5"/>
  <c r="B11" i="5"/>
  <c r="B12" i="5"/>
  <c r="B13" i="5"/>
  <c r="B14" i="5"/>
  <c r="B8" i="5"/>
  <c r="A9" i="5"/>
  <c r="A10" i="5"/>
  <c r="A11" i="5"/>
  <c r="A12" i="5"/>
  <c r="A13" i="5"/>
  <c r="A14" i="5"/>
  <c r="A8" i="5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  <c r="N3" i="3" l="1"/>
  <c r="E9" i="11" s="1"/>
  <c r="N5" i="3"/>
  <c r="E11" i="11" s="1"/>
  <c r="N20" i="3"/>
  <c r="E26" i="11" s="1"/>
  <c r="N21" i="3"/>
  <c r="E27" i="11" s="1"/>
  <c r="N23" i="3"/>
  <c r="E29" i="11" s="1"/>
  <c r="N2" i="2"/>
  <c r="E8" i="10" s="1"/>
  <c r="M3" i="3"/>
  <c r="M4" i="3"/>
  <c r="J10" i="7" s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" i="3"/>
  <c r="L2" i="3"/>
  <c r="N2" i="3" s="1"/>
  <c r="M2" i="2"/>
  <c r="L3" i="3"/>
  <c r="L4" i="3"/>
  <c r="L5" i="3"/>
  <c r="L6" i="3"/>
  <c r="N6" i="3" s="1"/>
  <c r="L7" i="3"/>
  <c r="L8" i="3"/>
  <c r="N8" i="3" s="1"/>
  <c r="E14" i="11" s="1"/>
  <c r="L9" i="3"/>
  <c r="L10" i="3"/>
  <c r="N10" i="3" s="1"/>
  <c r="L11" i="3"/>
  <c r="N11" i="3" s="1"/>
  <c r="L12" i="3"/>
  <c r="L13" i="3"/>
  <c r="L14" i="3"/>
  <c r="N14" i="3" s="1"/>
  <c r="L15" i="3"/>
  <c r="L16" i="3"/>
  <c r="L17" i="3"/>
  <c r="N17" i="3" s="1"/>
  <c r="E23" i="11" s="1"/>
  <c r="L18" i="3"/>
  <c r="N18" i="3" s="1"/>
  <c r="L19" i="3"/>
  <c r="L20" i="3"/>
  <c r="L21" i="3"/>
  <c r="L22" i="3"/>
  <c r="L23" i="3"/>
  <c r="L24" i="3"/>
  <c r="L25" i="3"/>
  <c r="L26" i="3"/>
  <c r="L27" i="3"/>
  <c r="L2" i="2"/>
  <c r="I3" i="3"/>
  <c r="M9" i="7" s="1"/>
  <c r="I4" i="3"/>
  <c r="I5" i="3"/>
  <c r="M11" i="7" s="1"/>
  <c r="I6" i="3"/>
  <c r="M12" i="7" s="1"/>
  <c r="I7" i="3"/>
  <c r="M13" i="7" s="1"/>
  <c r="I8" i="3"/>
  <c r="M14" i="7" s="1"/>
  <c r="I9" i="3"/>
  <c r="M15" i="7" s="1"/>
  <c r="I10" i="3"/>
  <c r="M16" i="7" s="1"/>
  <c r="I11" i="3"/>
  <c r="M17" i="7" s="1"/>
  <c r="I12" i="3"/>
  <c r="I13" i="3"/>
  <c r="M19" i="7" s="1"/>
  <c r="I14" i="3"/>
  <c r="M20" i="7" s="1"/>
  <c r="I15" i="3"/>
  <c r="M21" i="7" s="1"/>
  <c r="I16" i="3"/>
  <c r="M22" i="7" s="1"/>
  <c r="I17" i="3"/>
  <c r="M23" i="7" s="1"/>
  <c r="I18" i="3"/>
  <c r="M24" i="7" s="1"/>
  <c r="I19" i="3"/>
  <c r="I20" i="3"/>
  <c r="M26" i="7" s="1"/>
  <c r="I21" i="3"/>
  <c r="M27" i="7" s="1"/>
  <c r="I22" i="3"/>
  <c r="M28" i="7" s="1"/>
  <c r="I23" i="3"/>
  <c r="M29" i="7" s="1"/>
  <c r="I24" i="3"/>
  <c r="M30" i="7" s="1"/>
  <c r="I25" i="3"/>
  <c r="M31" i="7" s="1"/>
  <c r="I26" i="3"/>
  <c r="M32" i="7" s="1"/>
  <c r="I27" i="3"/>
  <c r="M33" i="7" s="1"/>
  <c r="I2" i="3"/>
  <c r="M8" i="7" s="1"/>
  <c r="I2" i="2"/>
  <c r="M8" i="6" s="1"/>
  <c r="N11" i="2"/>
  <c r="E17" i="10" s="1"/>
  <c r="N12" i="2"/>
  <c r="E18" i="10" s="1"/>
  <c r="N13" i="2"/>
  <c r="E19" i="10" s="1"/>
  <c r="N15" i="2"/>
  <c r="E21" i="10" s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2" i="1"/>
  <c r="L3" i="2"/>
  <c r="L4" i="2"/>
  <c r="L5" i="2"/>
  <c r="N5" i="2" s="1"/>
  <c r="L6" i="2"/>
  <c r="N6" i="2" s="1"/>
  <c r="L7" i="2"/>
  <c r="L8" i="2"/>
  <c r="L9" i="2"/>
  <c r="L10" i="2"/>
  <c r="N10" i="2" s="1"/>
  <c r="L11" i="2"/>
  <c r="L12" i="2"/>
  <c r="L13" i="2"/>
  <c r="L14" i="2"/>
  <c r="L15" i="2"/>
  <c r="L16" i="2"/>
  <c r="L17" i="2"/>
  <c r="L2" i="1"/>
  <c r="I3" i="2"/>
  <c r="M9" i="6" s="1"/>
  <c r="I4" i="2"/>
  <c r="M10" i="6" s="1"/>
  <c r="I5" i="2"/>
  <c r="M11" i="6" s="1"/>
  <c r="I6" i="2"/>
  <c r="M12" i="6" s="1"/>
  <c r="I7" i="2"/>
  <c r="M13" i="6" s="1"/>
  <c r="I8" i="2"/>
  <c r="M14" i="6" s="1"/>
  <c r="I9" i="2"/>
  <c r="M15" i="6" s="1"/>
  <c r="I10" i="2"/>
  <c r="M16" i="6" s="1"/>
  <c r="I11" i="2"/>
  <c r="M17" i="6" s="1"/>
  <c r="I12" i="2"/>
  <c r="M18" i="6" s="1"/>
  <c r="I13" i="2"/>
  <c r="M19" i="6" s="1"/>
  <c r="I14" i="2"/>
  <c r="M20" i="6" s="1"/>
  <c r="I15" i="2"/>
  <c r="M21" i="6" s="1"/>
  <c r="I16" i="2"/>
  <c r="M22" i="6" s="1"/>
  <c r="I17" i="2"/>
  <c r="M23" i="6" s="1"/>
  <c r="I2" i="1"/>
  <c r="D29" i="11" l="1"/>
  <c r="J29" i="7"/>
  <c r="O18" i="3"/>
  <c r="E24" i="11"/>
  <c r="O2" i="3"/>
  <c r="E8" i="11"/>
  <c r="N16" i="3"/>
  <c r="N12" i="3"/>
  <c r="M18" i="7"/>
  <c r="O6" i="3"/>
  <c r="E12" i="11"/>
  <c r="N19" i="3"/>
  <c r="M25" i="7"/>
  <c r="N27" i="3"/>
  <c r="N13" i="3"/>
  <c r="O21" i="3"/>
  <c r="O3" i="3"/>
  <c r="O14" i="3"/>
  <c r="E20" i="11"/>
  <c r="N15" i="3"/>
  <c r="O5" i="3"/>
  <c r="N26" i="3"/>
  <c r="N9" i="3"/>
  <c r="O20" i="3"/>
  <c r="O10" i="3"/>
  <c r="E16" i="11"/>
  <c r="N4" i="3"/>
  <c r="E10" i="11" s="1"/>
  <c r="M10" i="7"/>
  <c r="O23" i="3"/>
  <c r="O11" i="3"/>
  <c r="E17" i="11"/>
  <c r="N25" i="3"/>
  <c r="N7" i="3"/>
  <c r="O6" i="2"/>
  <c r="E12" i="10"/>
  <c r="O12" i="2"/>
  <c r="N4" i="2"/>
  <c r="O11" i="2"/>
  <c r="O10" i="2"/>
  <c r="E16" i="10"/>
  <c r="N17" i="2"/>
  <c r="N3" i="2"/>
  <c r="O5" i="2"/>
  <c r="E11" i="10"/>
  <c r="N16" i="2"/>
  <c r="O2" i="2"/>
  <c r="N14" i="2"/>
  <c r="O15" i="2"/>
  <c r="O13" i="2"/>
  <c r="M8" i="5"/>
  <c r="N2" i="1"/>
  <c r="N7" i="2"/>
  <c r="N9" i="2"/>
  <c r="N8" i="2"/>
  <c r="O17" i="3"/>
  <c r="O8" i="3"/>
  <c r="N22" i="3"/>
  <c r="N24" i="3"/>
  <c r="O5" i="1"/>
  <c r="N3" i="1"/>
  <c r="E9" i="9" s="1"/>
  <c r="N5" i="1"/>
  <c r="E11" i="9" s="1"/>
  <c r="L3" i="1"/>
  <c r="L4" i="1"/>
  <c r="L5" i="1"/>
  <c r="L6" i="1"/>
  <c r="N6" i="1" s="1"/>
  <c r="L7" i="1"/>
  <c r="L8" i="1"/>
  <c r="L9" i="1"/>
  <c r="I3" i="1"/>
  <c r="M9" i="5" s="1"/>
  <c r="I4" i="1"/>
  <c r="M10" i="5" s="1"/>
  <c r="I5" i="1"/>
  <c r="M11" i="5" s="1"/>
  <c r="I6" i="1"/>
  <c r="M12" i="5" s="1"/>
  <c r="I7" i="1"/>
  <c r="M13" i="5" s="1"/>
  <c r="I8" i="1"/>
  <c r="M14" i="5" s="1"/>
  <c r="M3" i="1"/>
  <c r="M4" i="1"/>
  <c r="M5" i="1"/>
  <c r="M6" i="1"/>
  <c r="M7" i="1"/>
  <c r="M8" i="1"/>
  <c r="O22" i="3" l="1"/>
  <c r="E28" i="11"/>
  <c r="P14" i="3"/>
  <c r="F20" i="11"/>
  <c r="O20" i="7"/>
  <c r="P6" i="3"/>
  <c r="F12" i="11"/>
  <c r="O12" i="7"/>
  <c r="P8" i="3"/>
  <c r="F14" i="11"/>
  <c r="O14" i="7"/>
  <c r="E13" i="11"/>
  <c r="O7" i="3"/>
  <c r="P10" i="3"/>
  <c r="F16" i="11"/>
  <c r="O16" i="7"/>
  <c r="O9" i="7"/>
  <c r="F9" i="11"/>
  <c r="P3" i="3"/>
  <c r="P18" i="3"/>
  <c r="F24" i="11"/>
  <c r="O24" i="7"/>
  <c r="E31" i="11"/>
  <c r="O25" i="3"/>
  <c r="O27" i="7"/>
  <c r="F27" i="11"/>
  <c r="P21" i="3"/>
  <c r="E15" i="11"/>
  <c r="O9" i="3"/>
  <c r="E19" i="11"/>
  <c r="O13" i="3"/>
  <c r="E22" i="11"/>
  <c r="O16" i="3"/>
  <c r="O24" i="3"/>
  <c r="E30" i="11"/>
  <c r="P17" i="3"/>
  <c r="F23" i="11"/>
  <c r="O23" i="7"/>
  <c r="F26" i="11"/>
  <c r="O26" i="7"/>
  <c r="P20" i="3"/>
  <c r="O12" i="3"/>
  <c r="E18" i="11"/>
  <c r="P11" i="3"/>
  <c r="O17" i="7"/>
  <c r="F17" i="11"/>
  <c r="E32" i="11"/>
  <c r="O26" i="3"/>
  <c r="E33" i="11"/>
  <c r="O27" i="3"/>
  <c r="F29" i="11"/>
  <c r="O29" i="7"/>
  <c r="P23" i="3"/>
  <c r="O11" i="7"/>
  <c r="F11" i="11"/>
  <c r="P5" i="3"/>
  <c r="P2" i="3"/>
  <c r="F8" i="11"/>
  <c r="O8" i="7"/>
  <c r="O4" i="3"/>
  <c r="F10" i="11" s="1"/>
  <c r="E21" i="11"/>
  <c r="O15" i="3"/>
  <c r="O19" i="3"/>
  <c r="E25" i="11"/>
  <c r="E23" i="10"/>
  <c r="O17" i="2"/>
  <c r="O21" i="6"/>
  <c r="F21" i="10"/>
  <c r="P15" i="2"/>
  <c r="O18" i="6"/>
  <c r="F18" i="10"/>
  <c r="P12" i="2"/>
  <c r="P5" i="2"/>
  <c r="O11" i="6"/>
  <c r="F11" i="10"/>
  <c r="E9" i="10"/>
  <c r="O3" i="2"/>
  <c r="F19" i="10"/>
  <c r="O19" i="6"/>
  <c r="P13" i="2"/>
  <c r="E20" i="10"/>
  <c r="O14" i="2"/>
  <c r="P10" i="2"/>
  <c r="O16" i="6"/>
  <c r="F16" i="10"/>
  <c r="O9" i="2"/>
  <c r="E15" i="10"/>
  <c r="O8" i="6"/>
  <c r="F8" i="10"/>
  <c r="P2" i="2"/>
  <c r="O17" i="6"/>
  <c r="F17" i="10"/>
  <c r="P11" i="2"/>
  <c r="P6" i="2"/>
  <c r="O12" i="6"/>
  <c r="F12" i="10"/>
  <c r="O8" i="2"/>
  <c r="E14" i="10"/>
  <c r="O7" i="2"/>
  <c r="E13" i="10"/>
  <c r="E22" i="10"/>
  <c r="O16" i="2"/>
  <c r="E10" i="10"/>
  <c r="O4" i="2"/>
  <c r="E8" i="9"/>
  <c r="O2" i="1"/>
  <c r="N8" i="1"/>
  <c r="O3" i="1"/>
  <c r="N4" i="1"/>
  <c r="O6" i="1"/>
  <c r="E12" i="9"/>
  <c r="F11" i="9"/>
  <c r="O11" i="5"/>
  <c r="P5" i="1"/>
  <c r="P4" i="3"/>
  <c r="O10" i="7"/>
  <c r="N7" i="1"/>
  <c r="P26" i="7" l="1"/>
  <c r="G26" i="11"/>
  <c r="F22" i="11"/>
  <c r="O22" i="7"/>
  <c r="P16" i="3"/>
  <c r="G14" i="11"/>
  <c r="P14" i="7"/>
  <c r="P22" i="3"/>
  <c r="F28" i="11"/>
  <c r="O28" i="7"/>
  <c r="P11" i="7"/>
  <c r="G11" i="11"/>
  <c r="F32" i="11"/>
  <c r="O32" i="7"/>
  <c r="P26" i="3"/>
  <c r="F31" i="11"/>
  <c r="O31" i="7"/>
  <c r="P25" i="3"/>
  <c r="P19" i="3"/>
  <c r="F25" i="11"/>
  <c r="O25" i="7"/>
  <c r="F19" i="11"/>
  <c r="O19" i="7"/>
  <c r="P13" i="3"/>
  <c r="G12" i="11"/>
  <c r="P12" i="7"/>
  <c r="P29" i="7"/>
  <c r="G29" i="11"/>
  <c r="F15" i="11"/>
  <c r="O15" i="7"/>
  <c r="P9" i="3"/>
  <c r="F13" i="11"/>
  <c r="O13" i="7"/>
  <c r="P7" i="3"/>
  <c r="G8" i="11"/>
  <c r="P8" i="7"/>
  <c r="G17" i="11"/>
  <c r="P17" i="7"/>
  <c r="G23" i="11"/>
  <c r="P23" i="7"/>
  <c r="G24" i="11"/>
  <c r="P24" i="7"/>
  <c r="F21" i="11"/>
  <c r="O21" i="7"/>
  <c r="P15" i="3"/>
  <c r="G16" i="11"/>
  <c r="P16" i="7"/>
  <c r="P10" i="7"/>
  <c r="G10" i="11"/>
  <c r="P27" i="7"/>
  <c r="G27" i="11"/>
  <c r="P9" i="7"/>
  <c r="G9" i="11"/>
  <c r="P20" i="7"/>
  <c r="G20" i="11"/>
  <c r="O33" i="7"/>
  <c r="F33" i="11"/>
  <c r="P27" i="3"/>
  <c r="P12" i="3"/>
  <c r="F18" i="11"/>
  <c r="O18" i="7"/>
  <c r="P24" i="3"/>
  <c r="F30" i="11"/>
  <c r="O30" i="7"/>
  <c r="F20" i="10"/>
  <c r="O20" i="6"/>
  <c r="P14" i="2"/>
  <c r="P8" i="2"/>
  <c r="F14" i="10"/>
  <c r="O14" i="6"/>
  <c r="G11" i="10"/>
  <c r="P11" i="6"/>
  <c r="G19" i="10"/>
  <c r="P19" i="6"/>
  <c r="P18" i="6"/>
  <c r="G18" i="10"/>
  <c r="P8" i="6"/>
  <c r="G8" i="10"/>
  <c r="F22" i="10"/>
  <c r="O22" i="6"/>
  <c r="P16" i="2"/>
  <c r="P9" i="2"/>
  <c r="O15" i="6"/>
  <c r="F15" i="10"/>
  <c r="G21" i="10"/>
  <c r="P21" i="6"/>
  <c r="O23" i="6"/>
  <c r="F23" i="10"/>
  <c r="P17" i="2"/>
  <c r="F10" i="10"/>
  <c r="O10" i="6"/>
  <c r="P4" i="2"/>
  <c r="G12" i="10"/>
  <c r="P12" i="6"/>
  <c r="P17" i="6"/>
  <c r="G17" i="10"/>
  <c r="O9" i="6"/>
  <c r="F9" i="10"/>
  <c r="P3" i="2"/>
  <c r="P7" i="2"/>
  <c r="F13" i="10"/>
  <c r="O13" i="6"/>
  <c r="G16" i="10"/>
  <c r="P16" i="6"/>
  <c r="P11" i="5"/>
  <c r="G11" i="9"/>
  <c r="P6" i="1"/>
  <c r="O12" i="5"/>
  <c r="F12" i="9"/>
  <c r="E10" i="9"/>
  <c r="O4" i="1"/>
  <c r="P2" i="1"/>
  <c r="O8" i="5"/>
  <c r="F8" i="9"/>
  <c r="O7" i="1"/>
  <c r="E13" i="9"/>
  <c r="P3" i="1"/>
  <c r="F9" i="9"/>
  <c r="O9" i="5"/>
  <c r="E14" i="9"/>
  <c r="O8" i="1"/>
  <c r="G19" i="11" l="1"/>
  <c r="P19" i="7"/>
  <c r="P28" i="7"/>
  <c r="G28" i="11"/>
  <c r="G15" i="11"/>
  <c r="P15" i="7"/>
  <c r="G32" i="11"/>
  <c r="P32" i="7"/>
  <c r="P21" i="7"/>
  <c r="G21" i="11"/>
  <c r="G22" i="11"/>
  <c r="P22" i="7"/>
  <c r="G30" i="11"/>
  <c r="P30" i="7"/>
  <c r="G18" i="11"/>
  <c r="P18" i="7"/>
  <c r="G25" i="11"/>
  <c r="P25" i="7"/>
  <c r="G33" i="11"/>
  <c r="P33" i="7"/>
  <c r="P13" i="7"/>
  <c r="G13" i="11"/>
  <c r="G31" i="11"/>
  <c r="P31" i="7"/>
  <c r="G15" i="10"/>
  <c r="P15" i="6"/>
  <c r="G23" i="10"/>
  <c r="P23" i="6"/>
  <c r="G22" i="10"/>
  <c r="P22" i="6"/>
  <c r="G13" i="10"/>
  <c r="P13" i="6"/>
  <c r="P10" i="6"/>
  <c r="G10" i="10"/>
  <c r="G14" i="10"/>
  <c r="P14" i="6"/>
  <c r="P9" i="6"/>
  <c r="G9" i="10"/>
  <c r="P20" i="6"/>
  <c r="G20" i="10"/>
  <c r="P8" i="5"/>
  <c r="G8" i="9"/>
  <c r="F10" i="9"/>
  <c r="O10" i="5"/>
  <c r="P4" i="1"/>
  <c r="G9" i="9"/>
  <c r="P9" i="5"/>
  <c r="O14" i="5"/>
  <c r="F14" i="9"/>
  <c r="P8" i="1"/>
  <c r="P7" i="1"/>
  <c r="O13" i="5"/>
  <c r="F13" i="9"/>
  <c r="P12" i="5"/>
  <c r="G12" i="9"/>
  <c r="P10" i="5" l="1"/>
  <c r="G10" i="9"/>
  <c r="P13" i="5"/>
  <c r="G13" i="9"/>
  <c r="G14" i="9"/>
  <c r="P14" i="5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<sst xmlns="http://schemas.openxmlformats.org/spreadsheetml/2006/main" count="519" uniqueCount="225">
  <si>
    <t>Indeks</t>
  </si>
  <si>
    <t>God. Upisa</t>
  </si>
  <si>
    <t>Ime</t>
  </si>
  <si>
    <t>Prezime</t>
  </si>
  <si>
    <t>kolokvijum</t>
  </si>
  <si>
    <t>popravni kolokvijum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</si>
  <si>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</si>
  <si>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</si>
  <si>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</si>
  <si>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</si>
  <si>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</si>
  <si>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</si>
  <si>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</si>
  <si>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</si>
  <si>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</si>
  <si>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</si>
  <si>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16</t>
  </si>
  <si>
    <t>2019</t>
  </si>
  <si>
    <t>Semra</t>
  </si>
  <si>
    <t>Jonuz</t>
  </si>
  <si>
    <t>3</t>
  </si>
  <si>
    <t>2018</t>
  </si>
  <si>
    <t>Milijana</t>
  </si>
  <si>
    <t>Zindović</t>
  </si>
  <si>
    <t>8</t>
  </si>
  <si>
    <t>Adnana</t>
  </si>
  <si>
    <t>Kurmemović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</si>
  <si>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</si>
  <si>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</si>
  <si>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</si>
  <si>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</si>
  <si>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</si>
  <si>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</si>
  <si>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</si>
  <si>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</si>
  <si>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</si>
  <si>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</si>
  <si>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</si>
  <si>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</si>
  <si>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</si>
  <si>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Đurić</t>
  </si>
  <si>
    <t>9</t>
  </si>
  <si>
    <t>Tamara</t>
  </si>
  <si>
    <t>Čukić</t>
  </si>
  <si>
    <t>15</t>
  </si>
  <si>
    <t>Ana</t>
  </si>
  <si>
    <t>Vukojičić</t>
  </si>
  <si>
    <t>Radojka</t>
  </si>
  <si>
    <t>Poleksić</t>
  </si>
  <si>
    <t>18</t>
  </si>
  <si>
    <t>Marija</t>
  </si>
  <si>
    <t>Došljak</t>
  </si>
  <si>
    <t>Bane</t>
  </si>
  <si>
    <t>Petričić</t>
  </si>
  <si>
    <t>28</t>
  </si>
  <si>
    <t>Radoman</t>
  </si>
  <si>
    <t>Mijanović</t>
  </si>
  <si>
    <t>30</t>
  </si>
  <si>
    <t>Gajović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</si>
  <si>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</si>
  <si>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</si>
  <si>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</si>
  <si>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</si>
  <si>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</si>
  <si>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</si>
  <si>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</si>
  <si>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</si>
  <si>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</si>
  <si>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</si>
  <si>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</si>
  <si>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</si>
  <si>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</si>
  <si>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</si>
  <si>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</si>
  <si>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Kolokvijum</t>
  </si>
  <si>
    <t>Popravni kolokvijum</t>
  </si>
  <si>
    <t>1</t>
  </si>
  <si>
    <t>Boban</t>
  </si>
  <si>
    <t>Božović</t>
  </si>
  <si>
    <t>B</t>
  </si>
  <si>
    <t>Stefan</t>
  </si>
  <si>
    <t>Rašović</t>
  </si>
  <si>
    <t>11</t>
  </si>
  <si>
    <t>Luka</t>
  </si>
  <si>
    <t>Utješinović</t>
  </si>
  <si>
    <t>Damir</t>
  </si>
  <si>
    <t>Delijić</t>
  </si>
  <si>
    <t>17</t>
  </si>
  <si>
    <t>Vojislav</t>
  </si>
  <si>
    <t>Đilas</t>
  </si>
  <si>
    <t>Nemanja</t>
  </si>
  <si>
    <t>Novović</t>
  </si>
  <si>
    <t>Andrija</t>
  </si>
  <si>
    <t>Živković</t>
  </si>
  <si>
    <t>Irina</t>
  </si>
  <si>
    <t>Lazarević</t>
  </si>
  <si>
    <t>29</t>
  </si>
  <si>
    <t>Boljević</t>
  </si>
  <si>
    <t>37</t>
  </si>
  <si>
    <t>Bulajić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</si>
  <si>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</si>
  <si>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</si>
  <si>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</si>
  <si>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</si>
  <si>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</si>
  <si>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</si>
  <si>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</si>
  <si>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</si>
  <si>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Milka</t>
  </si>
  <si>
    <t>Dedeić</t>
  </si>
  <si>
    <t>46</t>
  </si>
  <si>
    <t>Nikola</t>
  </si>
  <si>
    <t>51</t>
  </si>
  <si>
    <t>Enida</t>
  </si>
  <si>
    <t>Dražen</t>
  </si>
  <si>
    <t>Vuletić</t>
  </si>
  <si>
    <t>Zorić</t>
  </si>
  <si>
    <t>Zorana</t>
  </si>
  <si>
    <t>Preradović</t>
  </si>
  <si>
    <t>Vlahović</t>
  </si>
  <si>
    <t>34</t>
  </si>
  <si>
    <t>Miodrag</t>
  </si>
  <si>
    <t>Račić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</si>
  <si>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</si>
  <si>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</si>
  <si>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</si>
  <si>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</si>
  <si>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</si>
  <si>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</si>
  <si>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</si>
  <si>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</si>
  <si>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</si>
  <si>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</si>
  <si>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</si>
  <si>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</si>
  <si>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Završni-zadaci</t>
  </si>
  <si>
    <t>Završni-teorija</t>
  </si>
  <si>
    <t>popravnizavršni-teorija</t>
  </si>
  <si>
    <t>popravni     završni-zadaci</t>
  </si>
  <si>
    <t>E</t>
  </si>
  <si>
    <t>F</t>
  </si>
  <si>
    <t>D</t>
  </si>
  <si>
    <t>C</t>
  </si>
  <si>
    <t>A</t>
  </si>
  <si>
    <t>Redovni završni - ukupno</t>
  </si>
  <si>
    <t>Popravnizavršni - ukupno</t>
  </si>
  <si>
    <t>Završni</t>
  </si>
  <si>
    <t>Ukupno</t>
  </si>
  <si>
    <t>Predlog ocjene</t>
  </si>
  <si>
    <t>Skala za ocjene</t>
  </si>
  <si>
    <t>OBRAZAC za evidenciju osvojenih poena na predmetu i predlog ocjene, studijske 2020/2021. zimski semestar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</si>
  <si>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</si>
  <si>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</si>
  <si>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</si>
  <si>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</si>
  <si>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</si>
  <si>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</si>
  <si>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</si>
  <si>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</si>
  <si>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</si>
  <si>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</si>
  <si>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</si>
  <si>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</si>
  <si>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</si>
  <si>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</si>
  <si>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</si>
  <si>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</si>
  <si>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</si>
  <si>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</si>
  <si>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</si>
  <si>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</si>
  <si>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</si>
  <si>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</si>
  <si>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NASTAVNIK: Prof. dr Božidar Popović</t>
  </si>
  <si>
    <t>STUDIJSKI PROGRAM: Matematika I računarske nauke</t>
  </si>
  <si>
    <t>STUDIJSKI PROGRAM: Računarske nauke</t>
  </si>
  <si>
    <t>OBRAZAC ZA ZAKLJUČNE OCJENE, STUDIJSKE 2020/2021. ZIMSKI SEMESTAR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</si>
  <si>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</si>
  <si>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</si>
  <si>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</si>
  <si>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</si>
  <si>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</si>
  <si>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</si>
  <si>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</si>
  <si>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</si>
  <si>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</si>
  <si>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NASTAVNIK:</t>
    </r>
    <r>
      <rPr>
        <sz val="11"/>
        <color theme="1"/>
        <rFont val="Arial"/>
        <family val="2"/>
      </rPr>
      <t xml:space="preserve"> Prof. dr Božidar Popović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</si>
  <si>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</si>
  <si>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</si>
  <si>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</si>
  <si>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</si>
  <si>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</si>
  <si>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</si>
  <si>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</si>
  <si>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</si>
  <si>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</si>
  <si>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</si>
  <si>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</si>
  <si>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</si>
  <si>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</si>
  <si>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</si>
  <si>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</si>
  <si>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</si>
  <si>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</si>
  <si>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</si>
  <si>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</si>
  <si>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</si>
  <si>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</si>
  <si>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</si>
  <si>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</si>
  <si>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</si>
  <si>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</si>
  <si>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</si>
  <si>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</si>
  <si>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</si>
  <si>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</si>
  <si>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</si>
  <si>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</si>
  <si>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</si>
  <si>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</si>
  <si>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kolokvijum SEPT 1</t>
  </si>
  <si>
    <t>kolokvijum SEPT 2</t>
  </si>
  <si>
    <t>završni SEPT 2</t>
  </si>
  <si>
    <t>završni SEPT 1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</si>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</sst>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NumberFormat="1" applyBorder="1"/>
    <xf numFmtId="0" fontId="1" fillId="0" borderId="1" xfId="0" applyFont="1" applyBorder="1" applyAlignment="1">
      <alignment vertical="center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1" fontId="7" fillId="0" borderId="1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left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/>
    <xf numFmtId="0" fontId="7" fillId="0" borderId="36" xfId="0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0" borderId="39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7" xfId="0" applyFont="1" applyBorder="1"/>
    <xf numFmtId="0" fontId="5" fillId="0" borderId="21" xfId="0" applyFont="1" applyBorder="1"/>
    <xf numFmtId="0" fontId="5" fillId="0" borderId="28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F6" sqref="F6"/>
    </sheetView>
  </sheetViews>
  <sheetFormatPr defaultRowHeight="14.4" x14ac:dyDescent="0.3"/>
  <sheetData>
    <row r="1" spans="2:3" x14ac:dyDescent="0.3">
      <c r="B1" t="s">
        <v>149</v>
      </c>
    </row>
    <row r="2" spans="2:3" x14ac:dyDescent="0.3">
      <c r="B2">
        <v>0</v>
      </c>
      <c r="C2" t="s">
        <v>140</v>
      </c>
    </row>
    <row r="3" spans="2:3" x14ac:dyDescent="0.3">
      <c r="B3">
        <v>50</v>
      </c>
      <c r="C3" t="s">
        <v>139</v>
      </c>
    </row>
    <row r="4" spans="2:3" x14ac:dyDescent="0.3">
      <c r="B4">
        <v>60</v>
      </c>
      <c r="C4" t="s">
        <v>141</v>
      </c>
    </row>
    <row r="5" spans="2:3" x14ac:dyDescent="0.3">
      <c r="B5">
        <v>70</v>
      </c>
      <c r="C5" t="s">
        <v>142</v>
      </c>
    </row>
    <row r="6" spans="2:3" x14ac:dyDescent="0.3">
      <c r="B6">
        <v>80</v>
      </c>
      <c r="C6" t="s">
        <v>79</v>
      </c>
    </row>
    <row r="7" spans="2:3" x14ac:dyDescent="0.3">
      <c r="B7">
        <v>90</v>
      </c>
      <c r="C7" t="s">
        <v>143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6"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1.6640625" style="32" customWidth="1"/>
    <col min="6" max="6" width="11.6640625" style="11" customWidth="1"/>
    <col min="7" max="7" width="12.21875" style="11" customWidth="1"/>
    <col min="8" max="26" width="8.6640625" style="11" customWidth="1"/>
    <col min="27" max="16384" width="14.44140625" style="11"/>
  </cols>
  <sheetData>
    <row r="1" spans="1:7" x14ac:dyDescent="0.3">
      <c r="A1" s="89" t="s">
        <v>176</v>
      </c>
      <c r="B1" s="90"/>
      <c r="C1" s="90"/>
      <c r="D1" s="90"/>
      <c r="E1" s="90"/>
      <c r="F1" s="90"/>
      <c r="G1" s="91"/>
    </row>
    <row r="2" spans="1:7" x14ac:dyDescent="0.3">
      <c r="A2" s="92" t="s">
        <v>189</v>
      </c>
      <c r="B2" s="73"/>
      <c r="C2" s="73"/>
      <c r="D2" s="73"/>
      <c r="E2" s="73"/>
      <c r="F2" s="73"/>
      <c r="G2" s="93"/>
    </row>
    <row r="3" spans="1:7" x14ac:dyDescent="0.3">
      <c r="A3" s="92" t="s">
        <v>177</v>
      </c>
      <c r="B3" s="73"/>
      <c r="C3" s="74"/>
      <c r="D3" s="94" t="s">
        <v>186</v>
      </c>
      <c r="E3" s="73"/>
      <c r="F3" s="73"/>
      <c r="G3" s="93"/>
    </row>
    <row r="4" spans="1:7" ht="15" thickBot="1" x14ac:dyDescent="0.35">
      <c r="A4" s="95" t="s">
        <v>187</v>
      </c>
      <c r="B4" s="96"/>
      <c r="C4" s="97"/>
      <c r="D4" s="98" t="s">
        <v>217</v>
      </c>
      <c r="E4" s="96"/>
      <c r="F4" s="96"/>
      <c r="G4" s="99"/>
    </row>
    <row r="5" spans="1:7" ht="15" thickBot="1" x14ac:dyDescent="0.35"/>
    <row r="6" spans="1:7" x14ac:dyDescent="0.3">
      <c r="A6" s="100" t="s">
        <v>179</v>
      </c>
      <c r="B6" s="102" t="s">
        <v>180</v>
      </c>
      <c r="C6" s="102" t="s">
        <v>156</v>
      </c>
      <c r="D6" s="104" t="s">
        <v>181</v>
      </c>
      <c r="E6" s="105"/>
      <c r="F6" s="106"/>
      <c r="G6" s="107" t="s">
        <v>182</v>
      </c>
    </row>
    <row r="7" spans="1:7" ht="27" thickBot="1" x14ac:dyDescent="0.35">
      <c r="A7" s="101"/>
      <c r="B7" s="103"/>
      <c r="C7" s="103"/>
      <c r="D7" s="35" t="s">
        <v>183</v>
      </c>
      <c r="E7" s="36" t="s">
        <v>184</v>
      </c>
      <c r="F7" s="35" t="s">
        <v>147</v>
      </c>
      <c r="G7" s="108"/>
    </row>
    <row r="8" spans="1:7" x14ac:dyDescent="0.3">
      <c r="A8" s="37">
        <v>1</v>
      </c>
      <c r="B8" s="38" t="str">
        <f>EvidencijaC!A8</f>
        <v>1/2018</v>
      </c>
      <c r="C8" s="38" t="str">
        <f>EvidencijaC!B8</f>
        <v>Boban Božović</v>
      </c>
      <c r="D8" s="37">
        <f>'C smjer'!M2</f>
        <v>24</v>
      </c>
      <c r="E8" s="39">
        <f>'C smjer'!N2</f>
        <v>19</v>
      </c>
      <c r="F8" s="52">
        <f>'C smjer'!O2</f>
        <v>43</v>
      </c>
      <c r="G8" s="39" t="str">
        <f>'C smjer'!P2</f>
        <v>F</v>
      </c>
    </row>
    <row r="9" spans="1:7" x14ac:dyDescent="0.3">
      <c r="A9" s="37">
        <f>A8+1</f>
        <v>2</v>
      </c>
      <c r="B9" s="38" t="str">
        <f>EvidencijaC!A9</f>
        <v>9/2018</v>
      </c>
      <c r="C9" s="38" t="str">
        <f>EvidencijaC!B9</f>
        <v>Stefan Rašović</v>
      </c>
      <c r="D9" s="37">
        <f>'C smjer'!M3</f>
        <v>39</v>
      </c>
      <c r="E9" s="39" t="str">
        <f>'C smjer'!N3</f>
        <v/>
      </c>
      <c r="F9" s="52">
        <f>'C smjer'!O3</f>
        <v>39</v>
      </c>
      <c r="G9" s="39" t="str">
        <f>'C smjer'!P3</f>
        <v>F</v>
      </c>
    </row>
    <row r="10" spans="1:7" x14ac:dyDescent="0.3">
      <c r="A10" s="37">
        <f t="shared" ref="A10:A33" si="0">A9+1</f>
        <v>3</v>
      </c>
      <c r="B10" s="38" t="str">
        <f>EvidencijaC!A10</f>
        <v>11/2018</v>
      </c>
      <c r="C10" s="38" t="str">
        <f>EvidencijaC!B10</f>
        <v>Luka Utješinović</v>
      </c>
      <c r="D10" s="37">
        <f>'C smjer'!M4</f>
        <v>43</v>
      </c>
      <c r="E10" s="39">
        <f>'C smjer'!N4</f>
        <v>48</v>
      </c>
      <c r="F10" s="52">
        <f>'C smjer'!O4</f>
        <v>91</v>
      </c>
      <c r="G10" s="39" t="str">
        <f>'C smjer'!P4</f>
        <v>A</v>
      </c>
    </row>
    <row r="11" spans="1:7" x14ac:dyDescent="0.3">
      <c r="A11" s="37">
        <f t="shared" si="0"/>
        <v>4</v>
      </c>
      <c r="B11" s="38" t="str">
        <f>EvidencijaC!A11</f>
        <v>15/2018</v>
      </c>
      <c r="C11" s="38" t="str">
        <f>EvidencijaC!B11</f>
        <v>Damir Delijić</v>
      </c>
      <c r="D11" s="37">
        <f>'C smjer'!M5</f>
        <v>17</v>
      </c>
      <c r="E11" s="39" t="str">
        <f>'C smjer'!N5</f>
        <v/>
      </c>
      <c r="F11" s="52">
        <f>'C smjer'!O5</f>
        <v>17</v>
      </c>
      <c r="G11" s="39" t="str">
        <f>'C smjer'!P5</f>
        <v>F</v>
      </c>
    </row>
    <row r="12" spans="1:7" x14ac:dyDescent="0.3">
      <c r="A12" s="37">
        <f t="shared" si="0"/>
        <v>5</v>
      </c>
      <c r="B12" s="38" t="str">
        <f>EvidencijaC!A12</f>
        <v>17/2018</v>
      </c>
      <c r="C12" s="38" t="str">
        <f>EvidencijaC!B12</f>
        <v>Vojislav Đilas</v>
      </c>
      <c r="D12" s="37">
        <f>'C smjer'!M6</f>
        <v>37</v>
      </c>
      <c r="E12" s="39">
        <f>'C smjer'!N6</f>
        <v>13</v>
      </c>
      <c r="F12" s="52">
        <f>'C smjer'!O6</f>
        <v>50</v>
      </c>
      <c r="G12" s="39" t="str">
        <f>'C smjer'!P6</f>
        <v>E</v>
      </c>
    </row>
    <row r="13" spans="1:7" x14ac:dyDescent="0.3">
      <c r="A13" s="37">
        <f t="shared" si="0"/>
        <v>6</v>
      </c>
      <c r="B13" s="38" t="str">
        <f>EvidencijaC!A13</f>
        <v>20/2018</v>
      </c>
      <c r="C13" s="38" t="str">
        <f>EvidencijaC!B13</f>
        <v>Nemanja Novović</v>
      </c>
      <c r="D13" s="37" t="str">
        <f>'C smjer'!M7</f>
        <v/>
      </c>
      <c r="E13" s="39" t="str">
        <f>'C smjer'!N7</f>
        <v/>
      </c>
      <c r="F13" s="52">
        <f>'C smjer'!O7</f>
        <v>0</v>
      </c>
      <c r="G13" s="39" t="str">
        <f>'C smjer'!P7</f>
        <v>F</v>
      </c>
    </row>
    <row r="14" spans="1:7" x14ac:dyDescent="0.3">
      <c r="A14" s="37">
        <f t="shared" si="0"/>
        <v>7</v>
      </c>
      <c r="B14" s="38" t="str">
        <f>EvidencijaC!A14</f>
        <v>22/2018</v>
      </c>
      <c r="C14" s="38" t="str">
        <f>EvidencijaC!B14</f>
        <v>Andrija Živković</v>
      </c>
      <c r="D14" s="37">
        <f>'C smjer'!M8</f>
        <v>30</v>
      </c>
      <c r="E14" s="39">
        <f>'C smjer'!N8</f>
        <v>20</v>
      </c>
      <c r="F14" s="52">
        <f>'C smjer'!O8</f>
        <v>50</v>
      </c>
      <c r="G14" s="39" t="str">
        <f>'C smjer'!P8</f>
        <v>E</v>
      </c>
    </row>
    <row r="15" spans="1:7" x14ac:dyDescent="0.3">
      <c r="A15" s="37">
        <f t="shared" si="0"/>
        <v>8</v>
      </c>
      <c r="B15" s="38" t="str">
        <f>EvidencijaC!A15</f>
        <v>28/2018</v>
      </c>
      <c r="C15" s="38" t="str">
        <f>EvidencijaC!B15</f>
        <v>Irina Lazarević</v>
      </c>
      <c r="D15" s="37">
        <f>'C smjer'!M9</f>
        <v>24</v>
      </c>
      <c r="E15" s="39" t="str">
        <f>'C smjer'!N9</f>
        <v/>
      </c>
      <c r="F15" s="52">
        <f>'C smjer'!O9</f>
        <v>24</v>
      </c>
      <c r="G15" s="39" t="str">
        <f>'C smjer'!P9</f>
        <v>F</v>
      </c>
    </row>
    <row r="16" spans="1:7" x14ac:dyDescent="0.3">
      <c r="A16" s="37">
        <f t="shared" si="0"/>
        <v>9</v>
      </c>
      <c r="B16" s="38" t="str">
        <f>EvidencijaC!A16</f>
        <v>29/2018</v>
      </c>
      <c r="C16" s="38" t="str">
        <f>EvidencijaC!B16</f>
        <v>Luka Boljević</v>
      </c>
      <c r="D16" s="37">
        <f>'C smjer'!M10</f>
        <v>40</v>
      </c>
      <c r="E16" s="39">
        <f>'C smjer'!N10</f>
        <v>51</v>
      </c>
      <c r="F16" s="52">
        <f>'C smjer'!O10</f>
        <v>91</v>
      </c>
      <c r="G16" s="39" t="str">
        <f>'C smjer'!P10</f>
        <v>A</v>
      </c>
    </row>
    <row r="17" spans="1:7" x14ac:dyDescent="0.3">
      <c r="A17" s="37">
        <f t="shared" si="0"/>
        <v>10</v>
      </c>
      <c r="B17" s="38" t="str">
        <f>EvidencijaC!A17</f>
        <v>37/2018</v>
      </c>
      <c r="C17" s="38" t="str">
        <f>EvidencijaC!B17</f>
        <v>Jovana Bulajić</v>
      </c>
      <c r="D17" s="37">
        <f>'C smjer'!M11</f>
        <v>31</v>
      </c>
      <c r="E17" s="39">
        <f>'C smjer'!N11</f>
        <v>36</v>
      </c>
      <c r="F17" s="52">
        <f>'C smjer'!O11</f>
        <v>67</v>
      </c>
      <c r="G17" s="39" t="str">
        <f>'C smjer'!P11</f>
        <v>D</v>
      </c>
    </row>
    <row r="18" spans="1:7" x14ac:dyDescent="0.3">
      <c r="A18" s="37">
        <f t="shared" si="0"/>
        <v>11</v>
      </c>
      <c r="B18" s="38" t="str">
        <f>EvidencijaC!A18</f>
        <v>38/2018</v>
      </c>
      <c r="C18" s="38" t="str">
        <f>EvidencijaC!B18</f>
        <v>Admir Krnić</v>
      </c>
      <c r="D18" s="37">
        <f>'C smjer'!M12</f>
        <v>40</v>
      </c>
      <c r="E18" s="39">
        <f>'C smjer'!N12</f>
        <v>50</v>
      </c>
      <c r="F18" s="52">
        <f>'C smjer'!O12</f>
        <v>90</v>
      </c>
      <c r="G18" s="39" t="str">
        <f>'C smjer'!P12</f>
        <v>A</v>
      </c>
    </row>
    <row r="19" spans="1:7" x14ac:dyDescent="0.3">
      <c r="A19" s="37">
        <f t="shared" si="0"/>
        <v>12</v>
      </c>
      <c r="B19" s="38" t="str">
        <f>EvidencijaC!A19</f>
        <v>39/2018</v>
      </c>
      <c r="C19" s="38" t="str">
        <f>EvidencijaC!B19</f>
        <v>Andrijana Blečić</v>
      </c>
      <c r="D19" s="37">
        <f>'C smjer'!M13</f>
        <v>26</v>
      </c>
      <c r="E19" s="39" t="str">
        <f>'C smjer'!N13</f>
        <v/>
      </c>
      <c r="F19" s="52">
        <f>'C smjer'!O13</f>
        <v>26</v>
      </c>
      <c r="G19" s="39" t="str">
        <f>'C smjer'!P13</f>
        <v>F</v>
      </c>
    </row>
    <row r="20" spans="1:7" x14ac:dyDescent="0.3">
      <c r="A20" s="37">
        <f t="shared" si="0"/>
        <v>13</v>
      </c>
      <c r="B20" s="38" t="str">
        <f>EvidencijaC!A20</f>
        <v>40/2018</v>
      </c>
      <c r="C20" s="38" t="str">
        <f>EvidencijaC!B20</f>
        <v>Raden Rovčanin</v>
      </c>
      <c r="D20" s="37">
        <f>'C smjer'!M14</f>
        <v>30</v>
      </c>
      <c r="E20" s="39">
        <f>'C smjer'!N14</f>
        <v>19</v>
      </c>
      <c r="F20" s="52">
        <f>'C smjer'!O14</f>
        <v>49</v>
      </c>
      <c r="G20" s="39" t="str">
        <f>'C smjer'!P14</f>
        <v>F</v>
      </c>
    </row>
    <row r="21" spans="1:7" x14ac:dyDescent="0.3">
      <c r="A21" s="37">
        <f t="shared" si="0"/>
        <v>14</v>
      </c>
      <c r="B21" s="38" t="str">
        <f>EvidencijaC!A21</f>
        <v>41/2018</v>
      </c>
      <c r="C21" s="38" t="str">
        <f>EvidencijaC!B21</f>
        <v>Milka Dedeić</v>
      </c>
      <c r="D21" s="37" t="str">
        <f>'C smjer'!M15</f>
        <v/>
      </c>
      <c r="E21" s="39" t="str">
        <f>'C smjer'!N15</f>
        <v/>
      </c>
      <c r="F21" s="52">
        <f>'C smjer'!O15</f>
        <v>0</v>
      </c>
      <c r="G21" s="39" t="str">
        <f>'C smjer'!P15</f>
        <v>F</v>
      </c>
    </row>
    <row r="22" spans="1:7" x14ac:dyDescent="0.3">
      <c r="A22" s="37">
        <f t="shared" si="0"/>
        <v>15</v>
      </c>
      <c r="B22" s="38" t="str">
        <f>EvidencijaC!A22</f>
        <v>46/2018</v>
      </c>
      <c r="C22" s="38" t="str">
        <f>EvidencijaC!B22</f>
        <v>Nikola Popović</v>
      </c>
      <c r="D22" s="37">
        <f>'C smjer'!M16</f>
        <v>26</v>
      </c>
      <c r="E22" s="39" t="str">
        <f>'C smjer'!N16</f>
        <v/>
      </c>
      <c r="F22" s="52">
        <f>'C smjer'!O16</f>
        <v>26</v>
      </c>
      <c r="G22" s="39" t="str">
        <f>'C smjer'!P16</f>
        <v>F</v>
      </c>
    </row>
    <row r="23" spans="1:7" x14ac:dyDescent="0.3">
      <c r="A23" s="50">
        <f t="shared" si="0"/>
        <v>16</v>
      </c>
      <c r="B23" s="38" t="str">
        <f>EvidencijaC!A23</f>
        <v>51/2018</v>
      </c>
      <c r="C23" s="38" t="str">
        <f>EvidencijaC!B23</f>
        <v>Enida Krnić</v>
      </c>
      <c r="D23" s="37">
        <f>'C smjer'!M17</f>
        <v>35</v>
      </c>
      <c r="E23" s="39">
        <f>'C smjer'!N17</f>
        <v>47</v>
      </c>
      <c r="F23" s="52">
        <f>'C smjer'!O17</f>
        <v>82</v>
      </c>
      <c r="G23" s="39" t="str">
        <f>'C smjer'!P17</f>
        <v>B</v>
      </c>
    </row>
    <row r="24" spans="1:7" x14ac:dyDescent="0.3">
      <c r="A24" s="50">
        <f t="shared" si="0"/>
        <v>17</v>
      </c>
      <c r="B24" s="38" t="str">
        <f>EvidencijaC!A24</f>
        <v>5/2017</v>
      </c>
      <c r="C24" s="38" t="str">
        <f>EvidencijaC!B24</f>
        <v>Dražen Vuletić</v>
      </c>
      <c r="D24" s="37">
        <f>'C smjer'!M18</f>
        <v>23</v>
      </c>
      <c r="E24" s="39">
        <f>'C smjer'!N18</f>
        <v>27</v>
      </c>
      <c r="F24" s="52">
        <f>'C smjer'!O18</f>
        <v>50</v>
      </c>
      <c r="G24" s="39" t="str">
        <f>'C smjer'!P18</f>
        <v>E</v>
      </c>
    </row>
    <row r="25" spans="1:7" x14ac:dyDescent="0.3">
      <c r="A25" s="50">
        <f t="shared" si="0"/>
        <v>18</v>
      </c>
      <c r="B25" s="38" t="str">
        <f>EvidencijaC!A25</f>
        <v>7/2017</v>
      </c>
      <c r="C25" s="38" t="str">
        <f>EvidencijaC!B25</f>
        <v>Stefan Zorić</v>
      </c>
      <c r="D25" s="37">
        <f>'C smjer'!M19</f>
        <v>36</v>
      </c>
      <c r="E25" s="39">
        <f>'C smjer'!N19</f>
        <v>14</v>
      </c>
      <c r="F25" s="52">
        <f>'C smjer'!O19</f>
        <v>50</v>
      </c>
      <c r="G25" s="39" t="str">
        <f>'C smjer'!P19</f>
        <v>E</v>
      </c>
    </row>
    <row r="26" spans="1:7" x14ac:dyDescent="0.3">
      <c r="A26" s="50">
        <f t="shared" si="0"/>
        <v>19</v>
      </c>
      <c r="B26" s="38" t="str">
        <f>EvidencijaC!A26</f>
        <v>17/2017</v>
      </c>
      <c r="C26" s="38" t="str">
        <f>EvidencijaC!B26</f>
        <v>Zorana Preradović</v>
      </c>
      <c r="D26" s="37">
        <f>'C smjer'!M20</f>
        <v>14</v>
      </c>
      <c r="E26" s="39" t="str">
        <f>'C smjer'!N20</f>
        <v/>
      </c>
      <c r="F26" s="52">
        <f>'C smjer'!O20</f>
        <v>14</v>
      </c>
      <c r="G26" s="39" t="str">
        <f>'C smjer'!P20</f>
        <v>F</v>
      </c>
    </row>
    <row r="27" spans="1:7" x14ac:dyDescent="0.3">
      <c r="A27" s="50">
        <f t="shared" si="0"/>
        <v>20</v>
      </c>
      <c r="B27" s="38" t="str">
        <f>EvidencijaC!A27</f>
        <v>18/2017</v>
      </c>
      <c r="C27" s="38" t="str">
        <f>EvidencijaC!B27</f>
        <v>Nikola Vlahović</v>
      </c>
      <c r="D27" s="37" t="str">
        <f>'C smjer'!M21</f>
        <v/>
      </c>
      <c r="E27" s="39" t="str">
        <f>'C smjer'!N21</f>
        <v/>
      </c>
      <c r="F27" s="52">
        <f>'C smjer'!O21</f>
        <v>0</v>
      </c>
      <c r="G27" s="39" t="str">
        <f>'C smjer'!P21</f>
        <v>F</v>
      </c>
    </row>
    <row r="28" spans="1:7" x14ac:dyDescent="0.3">
      <c r="A28" s="50">
        <f t="shared" si="0"/>
        <v>21</v>
      </c>
      <c r="B28" s="38" t="str">
        <f>EvidencijaC!A28</f>
        <v>34/2017</v>
      </c>
      <c r="C28" s="38" t="str">
        <f>EvidencijaC!B28</f>
        <v>Miodrag Račić</v>
      </c>
      <c r="D28" s="37">
        <f>'C smjer'!M22</f>
        <v>34</v>
      </c>
      <c r="E28" s="39">
        <f>'C smjer'!N22</f>
        <v>21</v>
      </c>
      <c r="F28" s="52">
        <f>'C smjer'!O22</f>
        <v>55</v>
      </c>
      <c r="G28" s="39" t="str">
        <f>'C smjer'!P22</f>
        <v>E</v>
      </c>
    </row>
    <row r="29" spans="1:7" x14ac:dyDescent="0.3">
      <c r="A29" s="50">
        <f t="shared" si="0"/>
        <v>22</v>
      </c>
      <c r="B29" s="38" t="str">
        <f>EvidencijaC!A29</f>
        <v>5/2016</v>
      </c>
      <c r="C29" s="38" t="str">
        <f>EvidencijaC!B29</f>
        <v>Pavle Raičević</v>
      </c>
      <c r="D29" s="37">
        <f>'C smjer'!M23</f>
        <v>6</v>
      </c>
      <c r="E29" s="39" t="str">
        <f>'C smjer'!N23</f>
        <v/>
      </c>
      <c r="F29" s="52">
        <f>'C smjer'!O23</f>
        <v>6</v>
      </c>
      <c r="G29" s="39" t="str">
        <f>'C smjer'!P23</f>
        <v>F</v>
      </c>
    </row>
    <row r="30" spans="1:7" x14ac:dyDescent="0.3">
      <c r="A30" s="50">
        <f t="shared" si="0"/>
        <v>23</v>
      </c>
      <c r="B30" s="38" t="str">
        <f>EvidencijaC!A30</f>
        <v>33/2016</v>
      </c>
      <c r="C30" s="38" t="str">
        <f>EvidencijaC!B30</f>
        <v>Dejana Vukčević</v>
      </c>
      <c r="D30" s="37">
        <f>'C smjer'!M24</f>
        <v>26</v>
      </c>
      <c r="E30" s="39">
        <f>'C smjer'!N24</f>
        <v>0</v>
      </c>
      <c r="F30" s="52">
        <f>'C smjer'!O24</f>
        <v>26</v>
      </c>
      <c r="G30" s="39" t="str">
        <f>'C smjer'!P24</f>
        <v>F</v>
      </c>
    </row>
    <row r="31" spans="1:7" x14ac:dyDescent="0.3">
      <c r="A31" s="50">
        <f t="shared" si="0"/>
        <v>24</v>
      </c>
      <c r="B31" s="38" t="str">
        <f>EvidencijaC!A31</f>
        <v>50/2016</v>
      </c>
      <c r="C31" s="38" t="str">
        <f>EvidencijaC!B31</f>
        <v>Aleksa Vujošević</v>
      </c>
      <c r="D31" s="37">
        <f>'C smjer'!M25</f>
        <v>4</v>
      </c>
      <c r="E31" s="39" t="str">
        <f>'C smjer'!N25</f>
        <v/>
      </c>
      <c r="F31" s="52">
        <f>'C smjer'!O25</f>
        <v>4</v>
      </c>
      <c r="G31" s="39" t="str">
        <f>'C smjer'!P25</f>
        <v>F</v>
      </c>
    </row>
    <row r="32" spans="1:7" x14ac:dyDescent="0.3">
      <c r="A32" s="53">
        <f t="shared" si="0"/>
        <v>25</v>
      </c>
      <c r="B32" s="41" t="str">
        <f>EvidencijaC!A32</f>
        <v>7046/2016</v>
      </c>
      <c r="C32" s="41" t="str">
        <f>EvidencijaC!B32</f>
        <v>Nikola Kadić</v>
      </c>
      <c r="D32" s="40" t="str">
        <f>'C smjer'!M26</f>
        <v/>
      </c>
      <c r="E32" s="42" t="str">
        <f>'C smjer'!N26</f>
        <v/>
      </c>
      <c r="F32" s="54">
        <f>'C smjer'!O26</f>
        <v>0</v>
      </c>
      <c r="G32" s="42" t="str">
        <f>'C smjer'!P26</f>
        <v>F</v>
      </c>
    </row>
    <row r="33" spans="1:7" x14ac:dyDescent="0.3">
      <c r="A33" s="43">
        <f t="shared" si="0"/>
        <v>26</v>
      </c>
      <c r="B33" s="17" t="str">
        <f>EvidencijaC!A33</f>
        <v>7027/2015</v>
      </c>
      <c r="C33" s="17" t="str">
        <f>EvidencijaC!B33</f>
        <v>Andrija Mrvošević</v>
      </c>
      <c r="D33" s="43" t="str">
        <f>'C smjer'!M27</f>
        <v/>
      </c>
      <c r="E33" s="44" t="str">
        <f>'C smjer'!N27</f>
        <v/>
      </c>
      <c r="F33" s="16">
        <f>'C smjer'!O27</f>
        <v>0</v>
      </c>
      <c r="G33" s="44" t="str">
        <f>'C smjer'!P27</f>
        <v>F</v>
      </c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3" width="11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09" t="s">
        <v>190</v>
      </c>
      <c r="B1" s="109"/>
      <c r="C1" s="109"/>
    </row>
    <row r="2" spans="1:19" ht="16.5" customHeight="1" x14ac:dyDescent="0.3">
      <c r="A2" s="109" t="s">
        <v>210</v>
      </c>
      <c r="B2" s="109"/>
      <c r="C2" s="109"/>
    </row>
    <row r="3" spans="1:19" ht="16.5" customHeight="1" x14ac:dyDescent="0.3">
      <c r="A3" s="109" t="s">
        <v>191</v>
      </c>
      <c r="B3" s="109"/>
      <c r="C3" s="109"/>
    </row>
    <row r="4" spans="1:19" ht="16.5" customHeight="1" x14ac:dyDescent="0.3">
      <c r="A4" s="109" t="s">
        <v>211</v>
      </c>
      <c r="B4" s="109"/>
      <c r="C4" s="109"/>
    </row>
    <row r="5" spans="1:19" ht="16.5" customHeight="1" x14ac:dyDescent="0.3">
      <c r="A5" s="109" t="s">
        <v>192</v>
      </c>
      <c r="B5" s="109"/>
      <c r="C5" s="109"/>
    </row>
    <row r="6" spans="1:19" ht="16.5" customHeight="1" x14ac:dyDescent="0.3">
      <c r="A6" s="109" t="s">
        <v>212</v>
      </c>
      <c r="B6" s="109"/>
      <c r="C6" s="109"/>
    </row>
    <row r="7" spans="1:19" ht="12.75" customHeight="1" x14ac:dyDescent="0.3"/>
    <row r="8" spans="1:19" ht="19.5" customHeight="1" x14ac:dyDescent="0.3">
      <c r="A8" s="110" t="s">
        <v>193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1:19" ht="19.5" customHeight="1" x14ac:dyDescent="0.3">
      <c r="A9" s="112" t="s">
        <v>194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ht="19.5" customHeight="1" x14ac:dyDescent="0.3">
      <c r="A10" s="112" t="s">
        <v>195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12.75" customHeight="1" thickBot="1" x14ac:dyDescent="0.35"/>
    <row r="12" spans="1:19" ht="30" customHeight="1" x14ac:dyDescent="0.3">
      <c r="A12" s="100" t="s">
        <v>196</v>
      </c>
      <c r="B12" s="102" t="s">
        <v>197</v>
      </c>
      <c r="C12" s="102" t="s">
        <v>198</v>
      </c>
      <c r="D12" s="117" t="s">
        <v>199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8"/>
      <c r="P12" s="117" t="s">
        <v>200</v>
      </c>
      <c r="Q12" s="90"/>
      <c r="R12" s="90"/>
      <c r="S12" s="91"/>
    </row>
    <row r="13" spans="1:19" ht="12.75" customHeight="1" x14ac:dyDescent="0.3">
      <c r="A13" s="113"/>
      <c r="B13" s="115"/>
      <c r="C13" s="115"/>
      <c r="D13" s="119" t="s">
        <v>201</v>
      </c>
      <c r="E13" s="74"/>
      <c r="F13" s="119" t="s">
        <v>202</v>
      </c>
      <c r="G13" s="74"/>
      <c r="H13" s="119" t="s">
        <v>203</v>
      </c>
      <c r="I13" s="74"/>
      <c r="J13" s="119" t="s">
        <v>204</v>
      </c>
      <c r="K13" s="74"/>
      <c r="L13" s="119" t="s">
        <v>205</v>
      </c>
      <c r="M13" s="74"/>
      <c r="N13" s="119" t="s">
        <v>206</v>
      </c>
      <c r="O13" s="74"/>
      <c r="P13" s="119" t="s">
        <v>207</v>
      </c>
      <c r="Q13" s="74"/>
      <c r="R13" s="119" t="s">
        <v>208</v>
      </c>
      <c r="S13" s="93"/>
    </row>
    <row r="14" spans="1:19" ht="12.75" customHeight="1" thickBot="1" x14ac:dyDescent="0.35">
      <c r="A14" s="114"/>
      <c r="B14" s="116"/>
      <c r="C14" s="116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+F15+D15+H15+J15+L15+N15</f>
        <v>7</v>
      </c>
      <c r="D15" s="58">
        <v>0</v>
      </c>
      <c r="E15" s="58">
        <f>ROUND(100*D15/C15,1)</f>
        <v>0</v>
      </c>
      <c r="F15" s="58">
        <v>0</v>
      </c>
      <c r="G15" s="58">
        <f>ROUND(100*F15/C15,1)</f>
        <v>0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14.3</v>
      </c>
      <c r="L15" s="58">
        <v>1</v>
      </c>
      <c r="M15" s="58">
        <f>ROUND(100*L15/C15,1)</f>
        <v>14.3</v>
      </c>
      <c r="N15" s="58">
        <v>5</v>
      </c>
      <c r="O15" s="58">
        <f>MAX(0,100-E15-G15-I15-K15-M15)</f>
        <v>71.400000000000006</v>
      </c>
      <c r="P15" s="58">
        <f>+D15+F15+H15+J15+L15</f>
        <v>2</v>
      </c>
      <c r="Q15" s="58">
        <f>ROUND(100*P15/C15,1)</f>
        <v>28.6</v>
      </c>
      <c r="R15" s="58">
        <v>5</v>
      </c>
      <c r="S15" s="59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20" t="s">
        <v>213</v>
      </c>
      <c r="Q20" s="120"/>
      <c r="R20" s="120"/>
      <c r="S20" s="120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09" t="s">
        <v>190</v>
      </c>
      <c r="B1" s="109"/>
      <c r="C1" s="109"/>
    </row>
    <row r="2" spans="1:19" ht="16.5" customHeight="1" x14ac:dyDescent="0.3">
      <c r="A2" s="109" t="s">
        <v>210</v>
      </c>
      <c r="B2" s="109"/>
      <c r="C2" s="109"/>
    </row>
    <row r="3" spans="1:19" ht="16.5" customHeight="1" x14ac:dyDescent="0.3">
      <c r="A3" s="109" t="s">
        <v>191</v>
      </c>
      <c r="B3" s="109"/>
      <c r="C3" s="109"/>
    </row>
    <row r="4" spans="1:19" ht="30" customHeight="1" x14ac:dyDescent="0.3">
      <c r="A4" s="121" t="s">
        <v>214</v>
      </c>
      <c r="B4" s="121"/>
      <c r="C4" s="121"/>
    </row>
    <row r="5" spans="1:19" ht="16.5" customHeight="1" x14ac:dyDescent="0.3">
      <c r="A5" s="109" t="s">
        <v>192</v>
      </c>
      <c r="B5" s="109"/>
      <c r="C5" s="109"/>
    </row>
    <row r="6" spans="1:19" ht="16.5" customHeight="1" x14ac:dyDescent="0.3">
      <c r="A6" s="109" t="s">
        <v>212</v>
      </c>
      <c r="B6" s="109"/>
      <c r="C6" s="109"/>
    </row>
    <row r="7" spans="1:19" ht="12.75" customHeight="1" x14ac:dyDescent="0.3"/>
    <row r="8" spans="1:19" ht="19.5" customHeight="1" x14ac:dyDescent="0.3">
      <c r="A8" s="110" t="s">
        <v>193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1:19" ht="19.5" customHeight="1" x14ac:dyDescent="0.3">
      <c r="A9" s="112" t="s">
        <v>194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ht="19.5" customHeight="1" x14ac:dyDescent="0.3">
      <c r="A10" s="112" t="s">
        <v>195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12.75" customHeight="1" thickBot="1" x14ac:dyDescent="0.35"/>
    <row r="12" spans="1:19" ht="30" customHeight="1" x14ac:dyDescent="0.3">
      <c r="A12" s="100" t="s">
        <v>196</v>
      </c>
      <c r="B12" s="102" t="s">
        <v>197</v>
      </c>
      <c r="C12" s="102" t="s">
        <v>198</v>
      </c>
      <c r="D12" s="117" t="s">
        <v>199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8"/>
      <c r="P12" s="117" t="s">
        <v>200</v>
      </c>
      <c r="Q12" s="90"/>
      <c r="R12" s="90"/>
      <c r="S12" s="91"/>
    </row>
    <row r="13" spans="1:19" ht="12.75" customHeight="1" x14ac:dyDescent="0.3">
      <c r="A13" s="113"/>
      <c r="B13" s="115"/>
      <c r="C13" s="115"/>
      <c r="D13" s="119" t="s">
        <v>201</v>
      </c>
      <c r="E13" s="74"/>
      <c r="F13" s="119" t="s">
        <v>202</v>
      </c>
      <c r="G13" s="74"/>
      <c r="H13" s="119" t="s">
        <v>203</v>
      </c>
      <c r="I13" s="74"/>
      <c r="J13" s="119" t="s">
        <v>204</v>
      </c>
      <c r="K13" s="74"/>
      <c r="L13" s="119" t="s">
        <v>205</v>
      </c>
      <c r="M13" s="74"/>
      <c r="N13" s="119" t="s">
        <v>206</v>
      </c>
      <c r="O13" s="74"/>
      <c r="P13" s="119" t="s">
        <v>207</v>
      </c>
      <c r="Q13" s="74"/>
      <c r="R13" s="119" t="s">
        <v>208</v>
      </c>
      <c r="S13" s="93"/>
    </row>
    <row r="14" spans="1:19" ht="12.75" customHeight="1" thickBot="1" x14ac:dyDescent="0.35">
      <c r="A14" s="114"/>
      <c r="B14" s="116"/>
      <c r="C14" s="116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v>16</v>
      </c>
      <c r="D15" s="58">
        <v>1</v>
      </c>
      <c r="E15" s="58">
        <f>ROUND(100*D15/C15,1)</f>
        <v>6.3</v>
      </c>
      <c r="F15" s="58">
        <v>1</v>
      </c>
      <c r="G15" s="58">
        <f>ROUND(100*F15/C15,1)</f>
        <v>6.3</v>
      </c>
      <c r="H15" s="58">
        <v>1</v>
      </c>
      <c r="I15" s="58">
        <f>ROUND(100*H15/C15,1)</f>
        <v>6.3</v>
      </c>
      <c r="J15" s="58">
        <v>0</v>
      </c>
      <c r="K15" s="58">
        <f>ROUND(100*J15/C15,1)</f>
        <v>0</v>
      </c>
      <c r="L15" s="58">
        <v>2</v>
      </c>
      <c r="M15" s="58">
        <f>ROUND(100*L15/C15,1)</f>
        <v>12.5</v>
      </c>
      <c r="N15" s="58">
        <v>11</v>
      </c>
      <c r="O15" s="58">
        <f>MAX(0,100-E15-G15-I15-K15-M15)</f>
        <v>68.600000000000009</v>
      </c>
      <c r="P15" s="58">
        <f>+D15+F15+H15+J15+L15</f>
        <v>5</v>
      </c>
      <c r="Q15" s="58">
        <f>ROUND(100*P15/C15,1)</f>
        <v>31.3</v>
      </c>
      <c r="R15" s="58">
        <v>11</v>
      </c>
      <c r="S15" s="59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20" t="s">
        <v>213</v>
      </c>
      <c r="Q20" s="120"/>
      <c r="R20" s="120"/>
      <c r="S20" s="120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09" t="s">
        <v>190</v>
      </c>
      <c r="B1" s="109"/>
      <c r="C1" s="109"/>
    </row>
    <row r="2" spans="1:19" ht="16.5" customHeight="1" x14ac:dyDescent="0.3">
      <c r="A2" s="109" t="s">
        <v>210</v>
      </c>
      <c r="B2" s="109"/>
      <c r="C2" s="109"/>
    </row>
    <row r="3" spans="1:19" ht="16.5" customHeight="1" x14ac:dyDescent="0.3">
      <c r="A3" s="109" t="s">
        <v>191</v>
      </c>
      <c r="B3" s="109"/>
      <c r="C3" s="109"/>
    </row>
    <row r="4" spans="1:19" ht="30" customHeight="1" x14ac:dyDescent="0.3">
      <c r="A4" s="121" t="s">
        <v>215</v>
      </c>
      <c r="B4" s="121"/>
      <c r="C4" s="121"/>
    </row>
    <row r="5" spans="1:19" ht="16.5" customHeight="1" x14ac:dyDescent="0.3">
      <c r="A5" s="109" t="s">
        <v>192</v>
      </c>
      <c r="B5" s="109"/>
      <c r="C5" s="109"/>
    </row>
    <row r="6" spans="1:19" ht="16.5" customHeight="1" x14ac:dyDescent="0.3">
      <c r="A6" s="109" t="s">
        <v>212</v>
      </c>
      <c r="B6" s="109"/>
      <c r="C6" s="109"/>
    </row>
    <row r="7" spans="1:19" ht="12.75" customHeight="1" x14ac:dyDescent="0.3"/>
    <row r="8" spans="1:19" ht="19.5" customHeight="1" x14ac:dyDescent="0.3">
      <c r="A8" s="110" t="s">
        <v>193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1:19" ht="19.5" customHeight="1" x14ac:dyDescent="0.3">
      <c r="A9" s="112" t="s">
        <v>194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ht="19.5" customHeight="1" x14ac:dyDescent="0.3">
      <c r="A10" s="112" t="s">
        <v>195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12.75" customHeight="1" thickBot="1" x14ac:dyDescent="0.35"/>
    <row r="12" spans="1:19" ht="30" customHeight="1" x14ac:dyDescent="0.3">
      <c r="A12" s="100" t="s">
        <v>196</v>
      </c>
      <c r="B12" s="102" t="s">
        <v>197</v>
      </c>
      <c r="C12" s="102" t="s">
        <v>198</v>
      </c>
      <c r="D12" s="117" t="s">
        <v>199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8"/>
      <c r="P12" s="117" t="s">
        <v>200</v>
      </c>
      <c r="Q12" s="90"/>
      <c r="R12" s="90"/>
      <c r="S12" s="91"/>
    </row>
    <row r="13" spans="1:19" ht="12.75" customHeight="1" x14ac:dyDescent="0.3">
      <c r="A13" s="113"/>
      <c r="B13" s="115"/>
      <c r="C13" s="115"/>
      <c r="D13" s="119" t="s">
        <v>201</v>
      </c>
      <c r="E13" s="74"/>
      <c r="F13" s="119" t="s">
        <v>202</v>
      </c>
      <c r="G13" s="74"/>
      <c r="H13" s="119" t="s">
        <v>203</v>
      </c>
      <c r="I13" s="74"/>
      <c r="J13" s="119" t="s">
        <v>204</v>
      </c>
      <c r="K13" s="74"/>
      <c r="L13" s="119" t="s">
        <v>205</v>
      </c>
      <c r="M13" s="74"/>
      <c r="N13" s="119" t="s">
        <v>206</v>
      </c>
      <c r="O13" s="74"/>
      <c r="P13" s="119" t="s">
        <v>207</v>
      </c>
      <c r="Q13" s="74"/>
      <c r="R13" s="119" t="s">
        <v>208</v>
      </c>
      <c r="S13" s="93"/>
    </row>
    <row r="14" spans="1:19" ht="12.75" customHeight="1" thickBot="1" x14ac:dyDescent="0.35">
      <c r="A14" s="114"/>
      <c r="B14" s="116"/>
      <c r="C14" s="116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D15+F15+H15+J15+L15+N15</f>
        <v>26</v>
      </c>
      <c r="D15" s="58">
        <v>3</v>
      </c>
      <c r="E15" s="58">
        <f>ROUND(100*D15/C15,1)</f>
        <v>11.5</v>
      </c>
      <c r="F15" s="58">
        <v>1</v>
      </c>
      <c r="G15" s="58">
        <f>ROUND(100*F15/C15,1)</f>
        <v>3.8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3.8</v>
      </c>
      <c r="L15" s="58">
        <v>5</v>
      </c>
      <c r="M15" s="58">
        <f>ROUND(100*L15/C15,1)</f>
        <v>19.2</v>
      </c>
      <c r="N15" s="58">
        <v>16</v>
      </c>
      <c r="O15" s="58">
        <f>MAX(0,100-E15-G15-I15-K15-M15)</f>
        <v>61.7</v>
      </c>
      <c r="P15" s="58">
        <f>+D15+F15+H15+J15+L15</f>
        <v>10</v>
      </c>
      <c r="Q15" s="58">
        <f>ROUND(100*P15/C15,1)</f>
        <v>38.5</v>
      </c>
      <c r="R15" s="58">
        <f>N15</f>
        <v>16</v>
      </c>
      <c r="S15" s="59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20" t="s">
        <v>213</v>
      </c>
      <c r="Q20" s="120"/>
      <c r="R20" s="120"/>
      <c r="S20" s="120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H2" sqref="H2:H8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4.5546875" customWidth="1"/>
    <col min="6" max="6" width="11" customWidth="1"/>
    <col min="7" max="7" width="8.6640625" customWidth="1"/>
    <col min="8" max="9" width="8.109375" customWidth="1"/>
    <col min="10" max="10" width="9" customWidth="1"/>
    <col min="13" max="13" width="10.33203125" customWidth="1"/>
    <col min="16" max="16" width="30" customWidth="1"/>
  </cols>
  <sheetData>
    <row r="1" spans="1:17" ht="4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6" t="s">
        <v>148</v>
      </c>
      <c r="Q1" s="1"/>
    </row>
    <row r="2" spans="1:17" x14ac:dyDescent="0.3">
      <c r="A2" s="3" t="s">
        <v>6</v>
      </c>
      <c r="B2" s="3" t="s">
        <v>7</v>
      </c>
      <c r="C2" s="3" t="s">
        <v>8</v>
      </c>
      <c r="D2" s="3" t="s">
        <v>9</v>
      </c>
      <c r="E2" s="3"/>
      <c r="F2" s="3"/>
      <c r="G2" s="3"/>
      <c r="H2" s="66"/>
      <c r="I2" s="3" t="str">
        <f>IF(G2="","",+G2+H2)</f>
        <v/>
      </c>
      <c r="J2" s="3"/>
      <c r="K2" s="3"/>
      <c r="L2" s="3" t="str">
        <f>IF(J2="","",+J2+K2)</f>
        <v/>
      </c>
      <c r="M2" s="3" t="str">
        <f>IF(F2="",IF(E2="","",E2),F2)</f>
        <v/>
      </c>
      <c r="N2" s="3" t="str">
        <f>+IF(L2="",IF(I2="","",I2),L2)</f>
        <v/>
      </c>
      <c r="O2" s="3">
        <f>+SUM(M2:N2)</f>
        <v>0</v>
      </c>
      <c r="P2" s="7" t="str">
        <f>+VLOOKUP(O2,Ocjene!$B$2:$C$7,2,TRUE)</f>
        <v>F</v>
      </c>
    </row>
    <row r="3" spans="1:17" x14ac:dyDescent="0.3">
      <c r="A3" s="3" t="s">
        <v>10</v>
      </c>
      <c r="B3" s="3" t="s">
        <v>7</v>
      </c>
      <c r="C3" s="3" t="s">
        <v>11</v>
      </c>
      <c r="D3" s="3" t="s">
        <v>12</v>
      </c>
      <c r="E3" s="3"/>
      <c r="F3" s="3"/>
      <c r="G3" s="3"/>
      <c r="H3" s="66"/>
      <c r="I3" s="3" t="str">
        <f t="shared" ref="I3:I8" si="0">IF(G3="","",+G3+H3)</f>
        <v/>
      </c>
      <c r="J3" s="3"/>
      <c r="K3" s="3"/>
      <c r="L3" s="3" t="str">
        <f t="shared" ref="L3:L9" si="1">IF(J3="","",+J3+K3)</f>
        <v/>
      </c>
      <c r="M3" s="3" t="str">
        <f t="shared" ref="M3:M8" si="2">IF(F3="",IF(E3="","",E3),F3)</f>
        <v/>
      </c>
      <c r="N3" s="3" t="str">
        <f t="shared" ref="N3:N8" si="3">+IF(L3="",IF(I3="","",I3),L3)</f>
        <v/>
      </c>
      <c r="O3" s="3">
        <f t="shared" ref="O3:O8" si="4">+SUM(M3:N3)</f>
        <v>0</v>
      </c>
      <c r="P3" s="7" t="str">
        <f>+VLOOKUP(O3,Ocjene!$B$2:$C$7,2,TRUE)</f>
        <v>F</v>
      </c>
    </row>
    <row r="4" spans="1:17" x14ac:dyDescent="0.3">
      <c r="A4" s="3" t="s">
        <v>13</v>
      </c>
      <c r="B4" s="3" t="s">
        <v>7</v>
      </c>
      <c r="C4" s="3" t="s">
        <v>14</v>
      </c>
      <c r="D4" s="3" t="s">
        <v>15</v>
      </c>
      <c r="E4" s="3"/>
      <c r="F4" s="3"/>
      <c r="G4" s="3"/>
      <c r="H4" s="66"/>
      <c r="I4" s="3" t="str">
        <f t="shared" si="0"/>
        <v/>
      </c>
      <c r="J4" s="3"/>
      <c r="K4" s="3"/>
      <c r="L4" s="3" t="str">
        <f t="shared" si="1"/>
        <v/>
      </c>
      <c r="M4" s="3" t="str">
        <f t="shared" si="2"/>
        <v/>
      </c>
      <c r="N4" s="3" t="str">
        <f t="shared" si="3"/>
        <v/>
      </c>
      <c r="O4" s="3">
        <f t="shared" si="4"/>
        <v>0</v>
      </c>
      <c r="P4" s="7" t="str">
        <f>+VLOOKUP(O4,Ocjene!$B$2:$C$7,2,TRUE)</f>
        <v>F</v>
      </c>
    </row>
    <row r="5" spans="1:17" x14ac:dyDescent="0.3">
      <c r="A5" s="3" t="s">
        <v>16</v>
      </c>
      <c r="B5" s="3" t="s">
        <v>17</v>
      </c>
      <c r="C5" s="3" t="s">
        <v>18</v>
      </c>
      <c r="D5" s="3" t="s">
        <v>19</v>
      </c>
      <c r="E5" s="3">
        <v>9</v>
      </c>
      <c r="F5" s="3">
        <v>14</v>
      </c>
      <c r="G5" s="3"/>
      <c r="H5" s="66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14</v>
      </c>
      <c r="N5" s="3" t="str">
        <f t="shared" si="3"/>
        <v/>
      </c>
      <c r="O5" s="3">
        <f t="shared" si="4"/>
        <v>14</v>
      </c>
      <c r="P5" s="7" t="str">
        <f>+VLOOKUP(O5,Ocjene!$B$2:$C$7,2,TRUE)</f>
        <v>F</v>
      </c>
    </row>
    <row r="6" spans="1:17" x14ac:dyDescent="0.3">
      <c r="A6" s="3" t="s">
        <v>20</v>
      </c>
      <c r="B6" s="3" t="s">
        <v>21</v>
      </c>
      <c r="C6" s="3" t="s">
        <v>22</v>
      </c>
      <c r="D6" s="3" t="s">
        <v>23</v>
      </c>
      <c r="E6" s="3">
        <v>23</v>
      </c>
      <c r="F6" s="3"/>
      <c r="G6" s="3"/>
      <c r="H6" s="66"/>
      <c r="I6" s="3" t="str">
        <f t="shared" si="0"/>
        <v/>
      </c>
      <c r="J6" s="3">
        <v>18</v>
      </c>
      <c r="K6" s="3">
        <v>22</v>
      </c>
      <c r="L6" s="3">
        <f t="shared" si="1"/>
        <v>40</v>
      </c>
      <c r="M6" s="3">
        <f t="shared" si="2"/>
        <v>23</v>
      </c>
      <c r="N6" s="3">
        <f t="shared" si="3"/>
        <v>40</v>
      </c>
      <c r="O6" s="3">
        <f t="shared" si="4"/>
        <v>63</v>
      </c>
      <c r="P6" s="7" t="str">
        <f>+VLOOKUP(O6,Ocjene!$B$2:$C$7,2,TRUE)</f>
        <v>D</v>
      </c>
    </row>
    <row r="7" spans="1:17" x14ac:dyDescent="0.3">
      <c r="A7" s="3" t="s">
        <v>24</v>
      </c>
      <c r="B7" s="3" t="s">
        <v>21</v>
      </c>
      <c r="C7" s="3" t="s">
        <v>25</v>
      </c>
      <c r="D7" s="3" t="s">
        <v>26</v>
      </c>
      <c r="E7" s="3">
        <v>24</v>
      </c>
      <c r="F7" s="3"/>
      <c r="G7" s="3">
        <v>12</v>
      </c>
      <c r="H7" s="66">
        <v>11</v>
      </c>
      <c r="I7" s="3">
        <f t="shared" si="0"/>
        <v>23</v>
      </c>
      <c r="J7" s="3">
        <v>13</v>
      </c>
      <c r="K7" s="3">
        <v>13</v>
      </c>
      <c r="L7" s="3">
        <f t="shared" si="1"/>
        <v>26</v>
      </c>
      <c r="M7" s="3">
        <f t="shared" si="2"/>
        <v>24</v>
      </c>
      <c r="N7" s="3">
        <f t="shared" si="3"/>
        <v>26</v>
      </c>
      <c r="O7" s="3">
        <f t="shared" si="4"/>
        <v>50</v>
      </c>
      <c r="P7" s="7" t="str">
        <f>+VLOOKUP(O7,Ocjene!$B$2:$C$7,2,TRUE)</f>
        <v>E</v>
      </c>
    </row>
    <row r="8" spans="1:17" x14ac:dyDescent="0.3">
      <c r="A8" s="3" t="s">
        <v>13</v>
      </c>
      <c r="B8" s="3" t="s">
        <v>27</v>
      </c>
      <c r="C8" s="3" t="s">
        <v>28</v>
      </c>
      <c r="D8" s="3" t="s">
        <v>29</v>
      </c>
      <c r="E8" s="3"/>
      <c r="F8" s="3"/>
      <c r="G8" s="3"/>
      <c r="H8" s="66"/>
      <c r="I8" s="3" t="str">
        <f t="shared" si="0"/>
        <v/>
      </c>
      <c r="J8" s="3"/>
      <c r="K8" s="3"/>
      <c r="L8" s="3" t="str">
        <f t="shared" si="1"/>
        <v/>
      </c>
      <c r="M8" s="3" t="str">
        <f t="shared" si="2"/>
        <v/>
      </c>
      <c r="N8" s="3" t="str">
        <f t="shared" si="3"/>
        <v/>
      </c>
      <c r="O8" s="3">
        <f t="shared" si="4"/>
        <v>0</v>
      </c>
      <c r="P8" s="7" t="str">
        <f>+VLOOKUP(O8,Ocjene!$B$2:$C$7,2,TRUE)</f>
        <v>F</v>
      </c>
    </row>
    <row r="9" spans="1:17" x14ac:dyDescent="0.3">
      <c r="L9" t="str">
        <f t="shared" si="1"/>
        <v/>
      </c>
      <c r="P9" s="2"/>
    </row>
    <row r="10" spans="1:17" x14ac:dyDescent="0.3">
      <c r="P1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U1" sqref="U1:U1048576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7.6640625" hidden="1" customWidth="1"/>
    <col min="6" max="6" width="10.21875" hidden="1" customWidth="1"/>
    <col min="7" max="12" width="0" hidden="1" customWidth="1"/>
    <col min="15" max="15" width="0" hidden="1" customWidth="1"/>
    <col min="16" max="16" width="8.6640625" hidden="1" customWidth="1"/>
    <col min="17" max="17" width="12.44140625" customWidth="1"/>
    <col min="21" max="21" width="0" hidden="1" customWidth="1"/>
  </cols>
  <sheetData>
    <row r="1" spans="1:25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  <c r="Q1" s="69" t="s">
        <v>220</v>
      </c>
      <c r="R1" s="69" t="s">
        <v>223</v>
      </c>
      <c r="S1" s="69" t="s">
        <v>221</v>
      </c>
      <c r="T1" s="71" t="s">
        <v>222</v>
      </c>
      <c r="U1" s="71" t="s">
        <v>224</v>
      </c>
      <c r="V1" s="70" t="s">
        <v>148</v>
      </c>
      <c r="W1" s="70"/>
      <c r="X1" s="70"/>
      <c r="Y1" s="70"/>
    </row>
    <row r="2" spans="1:25" x14ac:dyDescent="0.3">
      <c r="A2" s="3" t="s">
        <v>30</v>
      </c>
      <c r="B2" s="3" t="s">
        <v>17</v>
      </c>
      <c r="C2" s="3" t="s">
        <v>31</v>
      </c>
      <c r="D2" s="3" t="s">
        <v>32</v>
      </c>
      <c r="E2" s="3">
        <v>16</v>
      </c>
      <c r="F2" s="3">
        <v>21</v>
      </c>
      <c r="G2" s="3"/>
      <c r="H2" s="67"/>
      <c r="I2" s="3" t="str">
        <f>IF(G2="","",+G2+H2)</f>
        <v/>
      </c>
      <c r="J2" s="3"/>
      <c r="K2" s="3"/>
      <c r="L2" s="3" t="str">
        <f>IF(J2="","",+J2+K2)</f>
        <v/>
      </c>
      <c r="M2" s="3">
        <f>IF(F2="",IF(E2="","",E2),F2)</f>
        <v>21</v>
      </c>
      <c r="N2" s="3" t="str">
        <f>+IF(L2="",IF(I2="","",I2),L2)</f>
        <v/>
      </c>
      <c r="O2" s="3">
        <f>+SUM(M2:N2)</f>
        <v>21</v>
      </c>
      <c r="P2" s="3" t="str">
        <f>+VLOOKUP(O2,Ocjene!$B$2:$C$7,2,TRUE)</f>
        <v>F</v>
      </c>
    </row>
    <row r="3" spans="1:25" x14ac:dyDescent="0.3">
      <c r="A3" s="3" t="s">
        <v>33</v>
      </c>
      <c r="B3" s="3" t="s">
        <v>21</v>
      </c>
      <c r="C3" s="3" t="s">
        <v>34</v>
      </c>
      <c r="D3" s="3" t="s">
        <v>35</v>
      </c>
      <c r="E3" s="3">
        <v>0</v>
      </c>
      <c r="F3" s="3">
        <v>6</v>
      </c>
      <c r="G3" s="3"/>
      <c r="H3" s="67"/>
      <c r="I3" s="3" t="str">
        <f t="shared" ref="I3:I17" si="0">IF(G3="","",+G3+H3)</f>
        <v/>
      </c>
      <c r="J3" s="3"/>
      <c r="K3" s="3"/>
      <c r="L3" s="3" t="str">
        <f>IF(J3="","",+J3+K3)</f>
        <v/>
      </c>
      <c r="M3" s="3">
        <f t="shared" ref="M3:M17" si="1">IF(F3="",IF(E3="","",E3),F3)</f>
        <v>6</v>
      </c>
      <c r="N3" s="3" t="str">
        <f t="shared" ref="N3:N17" si="2">+IF(L3="",IF(I3="","",I3),L3)</f>
        <v/>
      </c>
      <c r="O3" s="3">
        <f t="shared" ref="O3:O17" si="3">+SUM(M3:N3)</f>
        <v>6</v>
      </c>
      <c r="P3" s="3" t="str">
        <f>+VLOOKUP(O3,Ocjene!$B$2:$C$7,2,TRUE)</f>
        <v>F</v>
      </c>
      <c r="Q3">
        <v>39</v>
      </c>
      <c r="U3">
        <v>39</v>
      </c>
      <c r="V3" t="s">
        <v>140</v>
      </c>
    </row>
    <row r="4" spans="1:25" x14ac:dyDescent="0.3">
      <c r="A4" s="3" t="s">
        <v>36</v>
      </c>
      <c r="B4" s="3" t="s">
        <v>21</v>
      </c>
      <c r="C4" s="3" t="s">
        <v>37</v>
      </c>
      <c r="D4" s="3" t="s">
        <v>38</v>
      </c>
      <c r="E4" s="3">
        <v>2</v>
      </c>
      <c r="F4" s="3">
        <v>5</v>
      </c>
      <c r="G4" s="3"/>
      <c r="H4" s="67"/>
      <c r="I4" s="3" t="str">
        <f t="shared" si="0"/>
        <v/>
      </c>
      <c r="J4" s="3"/>
      <c r="K4" s="3"/>
      <c r="L4" s="3" t="str">
        <f t="shared" ref="L4:L17" si="4">IF(J4="","",+J4+K4)</f>
        <v/>
      </c>
      <c r="M4" s="3">
        <f t="shared" si="1"/>
        <v>5</v>
      </c>
      <c r="N4" s="3" t="str">
        <f t="shared" si="2"/>
        <v/>
      </c>
      <c r="O4" s="3">
        <f t="shared" si="3"/>
        <v>5</v>
      </c>
      <c r="P4" s="3" t="str">
        <f>+VLOOKUP(O4,Ocjene!$B$2:$C$7,2,TRUE)</f>
        <v>F</v>
      </c>
    </row>
    <row r="5" spans="1:25" x14ac:dyDescent="0.3">
      <c r="A5" s="3" t="s">
        <v>24</v>
      </c>
      <c r="B5" s="3" t="s">
        <v>21</v>
      </c>
      <c r="C5" s="3" t="s">
        <v>39</v>
      </c>
      <c r="D5" s="3" t="s">
        <v>40</v>
      </c>
      <c r="E5" s="3">
        <v>27</v>
      </c>
      <c r="F5" s="3">
        <v>32</v>
      </c>
      <c r="G5" s="3"/>
      <c r="H5" s="67"/>
      <c r="I5" s="3" t="str">
        <f t="shared" si="0"/>
        <v/>
      </c>
      <c r="J5" s="3">
        <v>17</v>
      </c>
      <c r="K5" s="3">
        <v>3</v>
      </c>
      <c r="L5" s="3">
        <f t="shared" si="4"/>
        <v>20</v>
      </c>
      <c r="M5" s="3">
        <f t="shared" si="1"/>
        <v>32</v>
      </c>
      <c r="N5" s="3">
        <f t="shared" si="2"/>
        <v>20</v>
      </c>
      <c r="O5" s="3">
        <f t="shared" si="3"/>
        <v>52</v>
      </c>
      <c r="P5" s="3" t="str">
        <f>+VLOOKUP(O5,Ocjene!$B$2:$C$7,2,TRUE)</f>
        <v>E</v>
      </c>
    </row>
    <row r="6" spans="1:25" x14ac:dyDescent="0.3">
      <c r="A6" s="3" t="s">
        <v>41</v>
      </c>
      <c r="B6" s="3" t="s">
        <v>21</v>
      </c>
      <c r="C6" s="3" t="s">
        <v>42</v>
      </c>
      <c r="D6" s="3" t="s">
        <v>43</v>
      </c>
      <c r="E6" s="3">
        <v>14</v>
      </c>
      <c r="F6" s="3">
        <v>18</v>
      </c>
      <c r="G6" s="3"/>
      <c r="H6" s="67"/>
      <c r="I6" s="3" t="str">
        <f t="shared" si="0"/>
        <v/>
      </c>
      <c r="J6" s="3">
        <v>16</v>
      </c>
      <c r="K6" s="3">
        <v>16</v>
      </c>
      <c r="L6" s="3">
        <f t="shared" si="4"/>
        <v>32</v>
      </c>
      <c r="M6" s="3">
        <f t="shared" si="1"/>
        <v>18</v>
      </c>
      <c r="N6" s="3">
        <f t="shared" si="2"/>
        <v>32</v>
      </c>
      <c r="O6" s="3">
        <f t="shared" si="3"/>
        <v>50</v>
      </c>
      <c r="P6" s="3" t="str">
        <f>+VLOOKUP(O6,Ocjene!$B$2:$C$7,2,TRUE)</f>
        <v>E</v>
      </c>
    </row>
    <row r="7" spans="1:25" x14ac:dyDescent="0.3">
      <c r="A7" s="3" t="s">
        <v>44</v>
      </c>
      <c r="B7" s="3" t="s">
        <v>21</v>
      </c>
      <c r="C7" s="3" t="s">
        <v>45</v>
      </c>
      <c r="D7" s="3" t="s">
        <v>46</v>
      </c>
      <c r="E7" s="3">
        <v>19</v>
      </c>
      <c r="F7" s="3">
        <v>23</v>
      </c>
      <c r="G7" s="3">
        <v>13</v>
      </c>
      <c r="H7" s="67">
        <v>4</v>
      </c>
      <c r="I7" s="3">
        <f t="shared" si="0"/>
        <v>17</v>
      </c>
      <c r="J7" s="3">
        <v>18</v>
      </c>
      <c r="K7" s="3">
        <v>3</v>
      </c>
      <c r="L7" s="3">
        <f t="shared" si="4"/>
        <v>21</v>
      </c>
      <c r="M7" s="3">
        <f t="shared" si="1"/>
        <v>23</v>
      </c>
      <c r="N7" s="3">
        <f t="shared" si="2"/>
        <v>21</v>
      </c>
      <c r="O7" s="3">
        <f t="shared" si="3"/>
        <v>44</v>
      </c>
      <c r="P7" s="3" t="str">
        <f>+VLOOKUP(O7,Ocjene!$B$2:$C$7,2,TRUE)</f>
        <v>F</v>
      </c>
      <c r="R7">
        <v>19</v>
      </c>
      <c r="U7">
        <v>42</v>
      </c>
      <c r="V7" t="s">
        <v>140</v>
      </c>
    </row>
    <row r="8" spans="1:25" x14ac:dyDescent="0.3">
      <c r="A8" s="3" t="s">
        <v>16</v>
      </c>
      <c r="B8" s="3" t="s">
        <v>21</v>
      </c>
      <c r="C8" s="3" t="s">
        <v>47</v>
      </c>
      <c r="D8" s="3" t="s">
        <v>48</v>
      </c>
      <c r="E8" s="3">
        <v>34</v>
      </c>
      <c r="F8" s="3"/>
      <c r="G8" s="3">
        <v>17</v>
      </c>
      <c r="H8" s="67">
        <v>19</v>
      </c>
      <c r="I8" s="3">
        <f t="shared" si="0"/>
        <v>36</v>
      </c>
      <c r="J8" s="3">
        <v>21</v>
      </c>
      <c r="K8" s="3">
        <v>25</v>
      </c>
      <c r="L8" s="3">
        <f t="shared" si="4"/>
        <v>46</v>
      </c>
      <c r="M8" s="3">
        <f t="shared" si="1"/>
        <v>34</v>
      </c>
      <c r="N8" s="3">
        <f t="shared" si="2"/>
        <v>46</v>
      </c>
      <c r="O8" s="3">
        <f t="shared" si="3"/>
        <v>80</v>
      </c>
      <c r="P8" s="3" t="str">
        <f>+VLOOKUP(O8,Ocjene!$B$2:$C$7,2,TRUE)</f>
        <v>B</v>
      </c>
    </row>
    <row r="9" spans="1:25" x14ac:dyDescent="0.3">
      <c r="A9" s="3" t="s">
        <v>49</v>
      </c>
      <c r="B9" s="3" t="s">
        <v>21</v>
      </c>
      <c r="C9" s="3" t="s">
        <v>50</v>
      </c>
      <c r="D9" s="3" t="s">
        <v>51</v>
      </c>
      <c r="E9" s="3">
        <v>42</v>
      </c>
      <c r="F9" s="3"/>
      <c r="G9" s="3">
        <v>18</v>
      </c>
      <c r="H9" s="67">
        <v>25</v>
      </c>
      <c r="I9" s="3">
        <f t="shared" si="0"/>
        <v>43</v>
      </c>
      <c r="J9" s="3">
        <v>21</v>
      </c>
      <c r="K9" s="3">
        <v>30</v>
      </c>
      <c r="L9" s="3">
        <f t="shared" si="4"/>
        <v>51</v>
      </c>
      <c r="M9" s="3">
        <f t="shared" si="1"/>
        <v>42</v>
      </c>
      <c r="N9" s="3">
        <f t="shared" si="2"/>
        <v>51</v>
      </c>
      <c r="O9" s="3">
        <f t="shared" si="3"/>
        <v>93</v>
      </c>
      <c r="P9" s="3" t="str">
        <f>+VLOOKUP(O9,Ocjene!$B$2:$C$7,2,TRUE)</f>
        <v>A</v>
      </c>
    </row>
    <row r="10" spans="1:25" x14ac:dyDescent="0.3">
      <c r="A10" s="3" t="s">
        <v>6</v>
      </c>
      <c r="B10" s="3" t="s">
        <v>21</v>
      </c>
      <c r="C10" s="3" t="s">
        <v>52</v>
      </c>
      <c r="D10" s="3" t="s">
        <v>53</v>
      </c>
      <c r="E10" s="3">
        <v>32</v>
      </c>
      <c r="F10" s="3"/>
      <c r="G10" s="3"/>
      <c r="H10" s="67"/>
      <c r="I10" s="3" t="str">
        <f t="shared" si="0"/>
        <v/>
      </c>
      <c r="J10" s="3">
        <v>27</v>
      </c>
      <c r="K10" s="3">
        <v>16</v>
      </c>
      <c r="L10" s="3">
        <f t="shared" si="4"/>
        <v>43</v>
      </c>
      <c r="M10" s="3">
        <f t="shared" si="1"/>
        <v>32</v>
      </c>
      <c r="N10" s="3">
        <f t="shared" si="2"/>
        <v>43</v>
      </c>
      <c r="O10" s="3">
        <f t="shared" si="3"/>
        <v>75</v>
      </c>
      <c r="P10" s="3" t="str">
        <f>+VLOOKUP(O10,Ocjene!$B$2:$C$7,2,TRUE)</f>
        <v>C</v>
      </c>
    </row>
    <row r="11" spans="1:25" x14ac:dyDescent="0.3">
      <c r="A11" s="3" t="s">
        <v>54</v>
      </c>
      <c r="B11" s="3" t="s">
        <v>21</v>
      </c>
      <c r="C11" s="3" t="s">
        <v>55</v>
      </c>
      <c r="D11" s="3" t="s">
        <v>56</v>
      </c>
      <c r="E11" s="3"/>
      <c r="F11" s="3"/>
      <c r="G11" s="3"/>
      <c r="H11" s="67"/>
      <c r="I11" s="3" t="str">
        <f t="shared" si="0"/>
        <v/>
      </c>
      <c r="J11" s="3"/>
      <c r="K11" s="3"/>
      <c r="L11" s="3" t="str">
        <f t="shared" si="4"/>
        <v/>
      </c>
      <c r="M11" s="3" t="str">
        <f t="shared" si="1"/>
        <v/>
      </c>
      <c r="N11" s="3" t="str">
        <f t="shared" si="2"/>
        <v/>
      </c>
      <c r="O11" s="3">
        <f t="shared" si="3"/>
        <v>0</v>
      </c>
      <c r="P11" s="3" t="str">
        <f>+VLOOKUP(O11,Ocjene!$B$2:$C$7,2,TRUE)</f>
        <v>F</v>
      </c>
    </row>
    <row r="12" spans="1:25" x14ac:dyDescent="0.3">
      <c r="A12" s="3" t="s">
        <v>57</v>
      </c>
      <c r="B12" s="3" t="s">
        <v>21</v>
      </c>
      <c r="C12" s="3" t="s">
        <v>50</v>
      </c>
      <c r="D12" s="3" t="s">
        <v>58</v>
      </c>
      <c r="E12" s="3">
        <v>6</v>
      </c>
      <c r="F12" s="3">
        <v>9</v>
      </c>
      <c r="G12" s="3"/>
      <c r="H12" s="67"/>
      <c r="I12" s="3" t="str">
        <f t="shared" si="0"/>
        <v/>
      </c>
      <c r="J12" s="3"/>
      <c r="K12" s="3"/>
      <c r="L12" s="3" t="str">
        <f t="shared" si="4"/>
        <v/>
      </c>
      <c r="M12" s="3">
        <f t="shared" si="1"/>
        <v>9</v>
      </c>
      <c r="N12" s="3" t="str">
        <f t="shared" si="2"/>
        <v/>
      </c>
      <c r="O12" s="3">
        <f t="shared" si="3"/>
        <v>9</v>
      </c>
      <c r="P12" s="3" t="str">
        <f>+VLOOKUP(O12,Ocjene!$B$2:$C$7,2,TRUE)</f>
        <v>F</v>
      </c>
      <c r="Q12">
        <v>19</v>
      </c>
      <c r="R12">
        <v>19</v>
      </c>
      <c r="U12">
        <v>38</v>
      </c>
      <c r="V12" t="s">
        <v>140</v>
      </c>
    </row>
    <row r="13" spans="1:25" x14ac:dyDescent="0.3">
      <c r="A13" s="3" t="s">
        <v>24</v>
      </c>
      <c r="B13" s="3" t="s">
        <v>27</v>
      </c>
      <c r="C13" s="3" t="s">
        <v>59</v>
      </c>
      <c r="D13" s="3" t="s">
        <v>60</v>
      </c>
      <c r="E13" s="3"/>
      <c r="F13" s="3"/>
      <c r="G13" s="3"/>
      <c r="H13" s="67"/>
      <c r="I13" s="3" t="str">
        <f t="shared" si="0"/>
        <v/>
      </c>
      <c r="J13" s="3"/>
      <c r="K13" s="3"/>
      <c r="L13" s="3" t="str">
        <f t="shared" si="4"/>
        <v/>
      </c>
      <c r="M13" s="3" t="str">
        <f t="shared" si="1"/>
        <v/>
      </c>
      <c r="N13" s="3" t="str">
        <f t="shared" si="2"/>
        <v/>
      </c>
      <c r="O13" s="3">
        <f t="shared" si="3"/>
        <v>0</v>
      </c>
      <c r="P13" s="3" t="str">
        <f>+VLOOKUP(O13,Ocjene!$B$2:$C$7,2,TRUE)</f>
        <v>F</v>
      </c>
    </row>
    <row r="14" spans="1:25" x14ac:dyDescent="0.3">
      <c r="A14" s="3" t="s">
        <v>61</v>
      </c>
      <c r="B14" s="3" t="s">
        <v>27</v>
      </c>
      <c r="C14" s="3" t="s">
        <v>39</v>
      </c>
      <c r="D14" s="3" t="s">
        <v>62</v>
      </c>
      <c r="E14" s="3">
        <v>0</v>
      </c>
      <c r="F14" s="3">
        <v>4</v>
      </c>
      <c r="G14" s="3"/>
      <c r="H14" s="67"/>
      <c r="I14" s="3" t="str">
        <f t="shared" si="0"/>
        <v/>
      </c>
      <c r="J14" s="3"/>
      <c r="K14" s="3"/>
      <c r="L14" s="3" t="str">
        <f t="shared" si="4"/>
        <v/>
      </c>
      <c r="M14" s="3">
        <f t="shared" si="1"/>
        <v>4</v>
      </c>
      <c r="N14" s="3" t="str">
        <f t="shared" si="2"/>
        <v/>
      </c>
      <c r="O14" s="3">
        <f t="shared" si="3"/>
        <v>4</v>
      </c>
      <c r="P14" s="3" t="str">
        <f>+VLOOKUP(O14,Ocjene!$B$2:$C$7,2,TRUE)</f>
        <v>F</v>
      </c>
    </row>
    <row r="15" spans="1:25" x14ac:dyDescent="0.3">
      <c r="A15" s="3" t="s">
        <v>63</v>
      </c>
      <c r="B15" s="3" t="s">
        <v>64</v>
      </c>
      <c r="C15" s="3" t="s">
        <v>65</v>
      </c>
      <c r="D15" s="3" t="s">
        <v>66</v>
      </c>
      <c r="E15" s="3">
        <v>4</v>
      </c>
      <c r="F15" s="3">
        <v>0</v>
      </c>
      <c r="G15" s="3"/>
      <c r="H15" s="67"/>
      <c r="I15" s="3" t="str">
        <f t="shared" si="0"/>
        <v/>
      </c>
      <c r="J15" s="3"/>
      <c r="K15" s="3"/>
      <c r="L15" s="3" t="str">
        <f t="shared" si="4"/>
        <v/>
      </c>
      <c r="M15" s="3">
        <f t="shared" si="1"/>
        <v>0</v>
      </c>
      <c r="N15" s="3" t="str">
        <f t="shared" si="2"/>
        <v/>
      </c>
      <c r="O15" s="3">
        <f t="shared" si="3"/>
        <v>0</v>
      </c>
      <c r="P15" s="3" t="str">
        <f>+VLOOKUP(O15,Ocjene!$B$2:$C$7,2,TRUE)</f>
        <v>F</v>
      </c>
    </row>
    <row r="16" spans="1:25" x14ac:dyDescent="0.3">
      <c r="A16" s="3" t="s">
        <v>67</v>
      </c>
      <c r="B16" s="3" t="s">
        <v>64</v>
      </c>
      <c r="C16" s="3" t="s">
        <v>68</v>
      </c>
      <c r="D16" s="3" t="s">
        <v>69</v>
      </c>
      <c r="E16" s="3">
        <v>0</v>
      </c>
      <c r="F16" s="3">
        <v>0</v>
      </c>
      <c r="G16" s="3"/>
      <c r="H16" s="67"/>
      <c r="I16" s="3" t="str">
        <f t="shared" si="0"/>
        <v/>
      </c>
      <c r="J16" s="3"/>
      <c r="K16" s="3"/>
      <c r="L16" s="3" t="str">
        <f t="shared" si="4"/>
        <v/>
      </c>
      <c r="M16" s="3">
        <f t="shared" si="1"/>
        <v>0</v>
      </c>
      <c r="N16" s="3" t="str">
        <f t="shared" si="2"/>
        <v/>
      </c>
      <c r="O16" s="3">
        <f t="shared" si="3"/>
        <v>0</v>
      </c>
      <c r="P16" s="3" t="str">
        <f>+VLOOKUP(O16,Ocjene!$B$2:$C$7,2,TRUE)</f>
        <v>F</v>
      </c>
    </row>
    <row r="17" spans="1:16" x14ac:dyDescent="0.3">
      <c r="A17" s="3" t="s">
        <v>70</v>
      </c>
      <c r="B17" s="3" t="s">
        <v>71</v>
      </c>
      <c r="C17" s="3" t="s">
        <v>72</v>
      </c>
      <c r="D17" s="3" t="s">
        <v>73</v>
      </c>
      <c r="E17" s="3"/>
      <c r="F17" s="3">
        <v>12</v>
      </c>
      <c r="G17" s="3"/>
      <c r="H17" s="67"/>
      <c r="I17" s="3" t="str">
        <f t="shared" si="0"/>
        <v/>
      </c>
      <c r="J17" s="3"/>
      <c r="K17" s="3"/>
      <c r="L17" s="3" t="str">
        <f t="shared" si="4"/>
        <v/>
      </c>
      <c r="M17" s="3">
        <f t="shared" si="1"/>
        <v>12</v>
      </c>
      <c r="N17" s="3" t="str">
        <f t="shared" si="2"/>
        <v/>
      </c>
      <c r="O17" s="3">
        <f t="shared" si="3"/>
        <v>12</v>
      </c>
      <c r="P17" s="3" t="str">
        <f>+VLOOKUP(O17,Ocjene!$B$2:$C$7,2,TRUE)</f>
        <v>F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R15" sqref="R15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5" width="15.44140625" hidden="1" customWidth="1"/>
    <col min="6" max="6" width="11.44140625" hidden="1" customWidth="1"/>
    <col min="7" max="12" width="0" hidden="1" customWidth="1"/>
    <col min="13" max="13" width="11.44140625" customWidth="1"/>
    <col min="15" max="15" width="0" hidden="1" customWidth="1"/>
    <col min="16" max="16" width="13.109375" hidden="1" customWidth="1"/>
    <col min="21" max="21" width="0" hidden="1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74</v>
      </c>
      <c r="F1" s="8" t="s">
        <v>75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  <c r="Q1" s="69" t="s">
        <v>220</v>
      </c>
      <c r="R1" s="69" t="s">
        <v>223</v>
      </c>
      <c r="S1" s="69" t="s">
        <v>221</v>
      </c>
      <c r="T1" s="71" t="s">
        <v>222</v>
      </c>
      <c r="U1" s="71" t="s">
        <v>224</v>
      </c>
      <c r="V1" s="70" t="s">
        <v>148</v>
      </c>
    </row>
    <row r="2" spans="1:22" x14ac:dyDescent="0.3">
      <c r="A2" s="3" t="s">
        <v>76</v>
      </c>
      <c r="B2" s="3" t="s">
        <v>21</v>
      </c>
      <c r="C2" s="3" t="s">
        <v>77</v>
      </c>
      <c r="D2" s="3" t="s">
        <v>78</v>
      </c>
      <c r="E2" s="3">
        <v>24</v>
      </c>
      <c r="F2" s="3"/>
      <c r="G2" s="3"/>
      <c r="H2" s="68"/>
      <c r="I2" s="3" t="str">
        <f>IF(G2="","",+G2+H2)</f>
        <v/>
      </c>
      <c r="J2" s="3">
        <v>19</v>
      </c>
      <c r="K2" s="3">
        <v>0</v>
      </c>
      <c r="L2" s="3">
        <f>IF(J2="","",+J2+K2)</f>
        <v>19</v>
      </c>
      <c r="M2" s="3">
        <f>IF(F2="",IF(E2="","",E2),F2)</f>
        <v>24</v>
      </c>
      <c r="N2" s="3">
        <f>+IF(L2="",IF(I2="","",I2),L2)</f>
        <v>19</v>
      </c>
      <c r="O2" s="9">
        <f>+SUM(M2:N2)</f>
        <v>43</v>
      </c>
      <c r="P2" s="10" t="str">
        <f>+VLOOKUP(O2,Ocjene!$B$2:$C$7,2,TRUE)</f>
        <v>F</v>
      </c>
      <c r="Q2">
        <v>11</v>
      </c>
      <c r="V2" t="s">
        <v>140</v>
      </c>
    </row>
    <row r="3" spans="1:22" x14ac:dyDescent="0.3">
      <c r="A3" s="3" t="s">
        <v>41</v>
      </c>
      <c r="B3" s="3" t="s">
        <v>21</v>
      </c>
      <c r="C3" s="3" t="s">
        <v>80</v>
      </c>
      <c r="D3" s="3" t="s">
        <v>81</v>
      </c>
      <c r="E3" s="3">
        <v>39</v>
      </c>
      <c r="F3" s="3"/>
      <c r="G3" s="3"/>
      <c r="H3" s="68"/>
      <c r="I3" s="3" t="str">
        <f t="shared" ref="I3:I27" si="0">IF(G3="","",+G3+H3)</f>
        <v/>
      </c>
      <c r="J3" s="3"/>
      <c r="K3" s="3"/>
      <c r="L3" s="3" t="str">
        <f t="shared" ref="L3:L27" si="1">IF(J3="","",+J3+K3)</f>
        <v/>
      </c>
      <c r="M3" s="3">
        <f t="shared" ref="M3:M27" si="2">IF(F3="",IF(E3="","",E3),F3)</f>
        <v>39</v>
      </c>
      <c r="N3" s="3" t="str">
        <f t="shared" ref="N3:N27" si="3">+IF(L3="",IF(I3="","",I3),L3)</f>
        <v/>
      </c>
      <c r="O3" s="9">
        <f t="shared" ref="O3:O27" si="4">+SUM(M3:N3)</f>
        <v>39</v>
      </c>
      <c r="P3" s="10" t="str">
        <f>+VLOOKUP(O3,Ocjene!$B$2:$C$7,2,TRUE)</f>
        <v>F</v>
      </c>
      <c r="R3">
        <v>53</v>
      </c>
      <c r="V3" t="s">
        <v>143</v>
      </c>
    </row>
    <row r="4" spans="1:22" x14ac:dyDescent="0.3">
      <c r="A4" s="3" t="s">
        <v>82</v>
      </c>
      <c r="B4" s="3" t="s">
        <v>21</v>
      </c>
      <c r="C4" s="3" t="s">
        <v>83</v>
      </c>
      <c r="D4" s="3" t="s">
        <v>84</v>
      </c>
      <c r="E4" s="3">
        <v>43</v>
      </c>
      <c r="F4" s="3"/>
      <c r="G4" s="3">
        <v>18</v>
      </c>
      <c r="H4" s="68">
        <v>30</v>
      </c>
      <c r="I4" s="3">
        <f t="shared" si="0"/>
        <v>48</v>
      </c>
      <c r="J4" s="3"/>
      <c r="K4" s="3"/>
      <c r="L4" s="3" t="str">
        <f t="shared" si="1"/>
        <v/>
      </c>
      <c r="M4" s="3">
        <f t="shared" si="2"/>
        <v>43</v>
      </c>
      <c r="N4" s="3">
        <f t="shared" si="3"/>
        <v>48</v>
      </c>
      <c r="O4" s="9">
        <f t="shared" si="4"/>
        <v>91</v>
      </c>
      <c r="P4" s="10" t="str">
        <f>+VLOOKUP(O4,Ocjene!$B$2:$C$7,2,TRUE)</f>
        <v>A</v>
      </c>
    </row>
    <row r="5" spans="1:22" x14ac:dyDescent="0.3">
      <c r="A5" s="3" t="s">
        <v>44</v>
      </c>
      <c r="B5" s="3" t="s">
        <v>21</v>
      </c>
      <c r="C5" s="3" t="s">
        <v>85</v>
      </c>
      <c r="D5" s="3" t="s">
        <v>86</v>
      </c>
      <c r="E5" s="3"/>
      <c r="F5" s="3">
        <v>17</v>
      </c>
      <c r="G5" s="3"/>
      <c r="H5" s="68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17</v>
      </c>
      <c r="N5" s="3" t="str">
        <f t="shared" si="3"/>
        <v/>
      </c>
      <c r="O5" s="9">
        <f t="shared" si="4"/>
        <v>17</v>
      </c>
      <c r="P5" s="10" t="str">
        <f>+VLOOKUP(O5,Ocjene!$B$2:$C$7,2,TRUE)</f>
        <v>F</v>
      </c>
      <c r="Q5">
        <v>0</v>
      </c>
      <c r="V5" t="s">
        <v>140</v>
      </c>
    </row>
    <row r="6" spans="1:22" x14ac:dyDescent="0.3">
      <c r="A6" s="3" t="s">
        <v>87</v>
      </c>
      <c r="B6" s="3" t="s">
        <v>21</v>
      </c>
      <c r="C6" s="3" t="s">
        <v>88</v>
      </c>
      <c r="D6" s="3" t="s">
        <v>89</v>
      </c>
      <c r="E6" s="3">
        <v>21</v>
      </c>
      <c r="F6" s="3">
        <v>37</v>
      </c>
      <c r="G6" s="3"/>
      <c r="H6" s="68"/>
      <c r="I6" s="3" t="str">
        <f t="shared" si="0"/>
        <v/>
      </c>
      <c r="J6" s="3">
        <v>13</v>
      </c>
      <c r="K6" s="3">
        <v>0</v>
      </c>
      <c r="L6" s="3">
        <f t="shared" si="1"/>
        <v>13</v>
      </c>
      <c r="M6" s="3">
        <f t="shared" si="2"/>
        <v>37</v>
      </c>
      <c r="N6" s="3">
        <f t="shared" si="3"/>
        <v>13</v>
      </c>
      <c r="O6" s="9">
        <f t="shared" si="4"/>
        <v>50</v>
      </c>
      <c r="P6" s="10" t="str">
        <f>+VLOOKUP(O6,Ocjene!$B$2:$C$7,2,TRUE)</f>
        <v>E</v>
      </c>
    </row>
    <row r="7" spans="1:22" x14ac:dyDescent="0.3">
      <c r="A7" s="3" t="s">
        <v>6</v>
      </c>
      <c r="B7" s="3" t="s">
        <v>21</v>
      </c>
      <c r="C7" s="3" t="s">
        <v>90</v>
      </c>
      <c r="D7" s="3" t="s">
        <v>91</v>
      </c>
      <c r="E7" s="3"/>
      <c r="F7" s="3"/>
      <c r="G7" s="3"/>
      <c r="H7" s="68"/>
      <c r="I7" s="3" t="str">
        <f t="shared" si="0"/>
        <v/>
      </c>
      <c r="J7" s="3"/>
      <c r="K7" s="3"/>
      <c r="L7" s="3" t="str">
        <f t="shared" si="1"/>
        <v/>
      </c>
      <c r="M7" s="3" t="str">
        <f t="shared" si="2"/>
        <v/>
      </c>
      <c r="N7" s="3" t="str">
        <f t="shared" si="3"/>
        <v/>
      </c>
      <c r="O7" s="9">
        <f t="shared" si="4"/>
        <v>0</v>
      </c>
      <c r="P7" s="10" t="str">
        <f>+VLOOKUP(O7,Ocjene!$B$2:$C$7,2,TRUE)</f>
        <v>F</v>
      </c>
    </row>
    <row r="8" spans="1:22" x14ac:dyDescent="0.3">
      <c r="A8" s="3" t="s">
        <v>13</v>
      </c>
      <c r="B8" s="3" t="s">
        <v>21</v>
      </c>
      <c r="C8" s="3" t="s">
        <v>92</v>
      </c>
      <c r="D8" s="3" t="s">
        <v>93</v>
      </c>
      <c r="E8" s="3">
        <v>19</v>
      </c>
      <c r="F8" s="3">
        <v>30</v>
      </c>
      <c r="G8" s="3"/>
      <c r="H8" s="68"/>
      <c r="I8" s="3" t="str">
        <f t="shared" si="0"/>
        <v/>
      </c>
      <c r="J8" s="3">
        <v>20</v>
      </c>
      <c r="K8" s="3">
        <v>0</v>
      </c>
      <c r="L8" s="3">
        <f t="shared" si="1"/>
        <v>20</v>
      </c>
      <c r="M8" s="3">
        <f t="shared" si="2"/>
        <v>30</v>
      </c>
      <c r="N8" s="3">
        <f t="shared" si="3"/>
        <v>20</v>
      </c>
      <c r="O8" s="9">
        <f t="shared" si="4"/>
        <v>50</v>
      </c>
      <c r="P8" s="10" t="str">
        <f>+VLOOKUP(O8,Ocjene!$B$2:$C$7,2,TRUE)</f>
        <v>E</v>
      </c>
    </row>
    <row r="9" spans="1:22" x14ac:dyDescent="0.3">
      <c r="A9" s="3" t="s">
        <v>54</v>
      </c>
      <c r="B9" s="3" t="s">
        <v>21</v>
      </c>
      <c r="C9" s="3" t="s">
        <v>94</v>
      </c>
      <c r="D9" s="3" t="s">
        <v>95</v>
      </c>
      <c r="E9" s="3"/>
      <c r="F9" s="3">
        <v>24</v>
      </c>
      <c r="G9" s="3"/>
      <c r="H9" s="68"/>
      <c r="I9" s="3" t="str">
        <f t="shared" si="0"/>
        <v/>
      </c>
      <c r="J9" s="3"/>
      <c r="K9" s="3"/>
      <c r="L9" s="3" t="str">
        <f t="shared" si="1"/>
        <v/>
      </c>
      <c r="M9" s="3">
        <f t="shared" si="2"/>
        <v>24</v>
      </c>
      <c r="N9" s="3" t="str">
        <f t="shared" si="3"/>
        <v/>
      </c>
      <c r="O9" s="9">
        <f t="shared" si="4"/>
        <v>24</v>
      </c>
      <c r="P9" s="10" t="str">
        <f>+VLOOKUP(O9,Ocjene!$B$2:$C$7,2,TRUE)</f>
        <v>F</v>
      </c>
      <c r="R9">
        <v>21</v>
      </c>
      <c r="V9" t="s">
        <v>140</v>
      </c>
    </row>
    <row r="10" spans="1:22" x14ac:dyDescent="0.3">
      <c r="A10" s="3" t="s">
        <v>96</v>
      </c>
      <c r="B10" s="3" t="s">
        <v>21</v>
      </c>
      <c r="C10" s="3" t="s">
        <v>83</v>
      </c>
      <c r="D10" s="3" t="s">
        <v>97</v>
      </c>
      <c r="E10" s="3">
        <v>40</v>
      </c>
      <c r="F10" s="3"/>
      <c r="G10" s="3"/>
      <c r="H10" s="68"/>
      <c r="I10" s="3" t="str">
        <f t="shared" si="0"/>
        <v/>
      </c>
      <c r="J10" s="3">
        <v>21</v>
      </c>
      <c r="K10" s="3">
        <v>30</v>
      </c>
      <c r="L10" s="3">
        <f t="shared" si="1"/>
        <v>51</v>
      </c>
      <c r="M10" s="3">
        <f t="shared" si="2"/>
        <v>40</v>
      </c>
      <c r="N10" s="3">
        <f t="shared" si="3"/>
        <v>51</v>
      </c>
      <c r="O10" s="9">
        <f t="shared" si="4"/>
        <v>91</v>
      </c>
      <c r="P10" s="10" t="str">
        <f>+VLOOKUP(O10,Ocjene!$B$2:$C$7,2,TRUE)</f>
        <v>A</v>
      </c>
    </row>
    <row r="11" spans="1:22" x14ac:dyDescent="0.3">
      <c r="A11" s="3" t="s">
        <v>98</v>
      </c>
      <c r="B11" s="3" t="s">
        <v>21</v>
      </c>
      <c r="C11" s="3" t="s">
        <v>34</v>
      </c>
      <c r="D11" s="3" t="s">
        <v>99</v>
      </c>
      <c r="E11" s="3"/>
      <c r="F11" s="3">
        <v>31</v>
      </c>
      <c r="G11" s="3"/>
      <c r="H11" s="68"/>
      <c r="I11" s="3" t="str">
        <f t="shared" si="0"/>
        <v/>
      </c>
      <c r="J11" s="3">
        <v>18</v>
      </c>
      <c r="K11" s="3">
        <v>18</v>
      </c>
      <c r="L11" s="3">
        <f t="shared" si="1"/>
        <v>36</v>
      </c>
      <c r="M11" s="3">
        <f t="shared" si="2"/>
        <v>31</v>
      </c>
      <c r="N11" s="3">
        <f t="shared" si="3"/>
        <v>36</v>
      </c>
      <c r="O11" s="9">
        <f t="shared" si="4"/>
        <v>67</v>
      </c>
      <c r="P11" s="10" t="str">
        <f>+VLOOKUP(O11,Ocjene!$B$2:$C$7,2,TRUE)</f>
        <v>D</v>
      </c>
    </row>
    <row r="12" spans="1:22" x14ac:dyDescent="0.3">
      <c r="A12" s="3" t="s">
        <v>67</v>
      </c>
      <c r="B12" s="3" t="s">
        <v>21</v>
      </c>
      <c r="C12" s="3" t="s">
        <v>100</v>
      </c>
      <c r="D12" s="3" t="s">
        <v>101</v>
      </c>
      <c r="E12" s="3">
        <v>40</v>
      </c>
      <c r="F12" s="3"/>
      <c r="G12" s="3">
        <v>20</v>
      </c>
      <c r="H12" s="68">
        <v>30</v>
      </c>
      <c r="I12" s="3">
        <f t="shared" si="0"/>
        <v>50</v>
      </c>
      <c r="J12" s="3"/>
      <c r="K12" s="3"/>
      <c r="L12" s="3" t="str">
        <f t="shared" si="1"/>
        <v/>
      </c>
      <c r="M12" s="3">
        <f t="shared" si="2"/>
        <v>40</v>
      </c>
      <c r="N12" s="3">
        <f t="shared" si="3"/>
        <v>50</v>
      </c>
      <c r="O12" s="9">
        <f t="shared" si="4"/>
        <v>90</v>
      </c>
      <c r="P12" s="10" t="str">
        <f>+VLOOKUP(O12,Ocjene!$B$2:$C$7,2,TRUE)</f>
        <v>A</v>
      </c>
    </row>
    <row r="13" spans="1:22" x14ac:dyDescent="0.3">
      <c r="A13" s="3" t="s">
        <v>102</v>
      </c>
      <c r="B13" s="3" t="s">
        <v>21</v>
      </c>
      <c r="C13" s="3" t="s">
        <v>103</v>
      </c>
      <c r="D13" s="3" t="s">
        <v>104</v>
      </c>
      <c r="E13" s="3">
        <v>6</v>
      </c>
      <c r="F13" s="3">
        <v>26</v>
      </c>
      <c r="G13" s="3"/>
      <c r="H13" s="68"/>
      <c r="I13" s="3" t="str">
        <f t="shared" si="0"/>
        <v/>
      </c>
      <c r="J13" s="3"/>
      <c r="K13" s="3"/>
      <c r="L13" s="3" t="str">
        <f t="shared" si="1"/>
        <v/>
      </c>
      <c r="M13" s="3">
        <f t="shared" si="2"/>
        <v>26</v>
      </c>
      <c r="N13" s="3" t="str">
        <f t="shared" si="3"/>
        <v/>
      </c>
      <c r="O13" s="9">
        <f t="shared" si="4"/>
        <v>26</v>
      </c>
      <c r="P13" s="10" t="str">
        <f>+VLOOKUP(O13,Ocjene!$B$2:$C$7,2,TRUE)</f>
        <v>F</v>
      </c>
    </row>
    <row r="14" spans="1:22" x14ac:dyDescent="0.3">
      <c r="A14" s="3" t="s">
        <v>105</v>
      </c>
      <c r="B14" s="3" t="s">
        <v>21</v>
      </c>
      <c r="C14" s="3" t="s">
        <v>106</v>
      </c>
      <c r="D14" s="3" t="s">
        <v>107</v>
      </c>
      <c r="E14" s="3">
        <v>30</v>
      </c>
      <c r="F14" s="3"/>
      <c r="G14" s="3"/>
      <c r="H14" s="68"/>
      <c r="I14" s="3" t="str">
        <f t="shared" si="0"/>
        <v/>
      </c>
      <c r="J14" s="3">
        <v>12</v>
      </c>
      <c r="K14" s="3">
        <v>7</v>
      </c>
      <c r="L14" s="3">
        <f t="shared" si="1"/>
        <v>19</v>
      </c>
      <c r="M14" s="3">
        <f t="shared" si="2"/>
        <v>30</v>
      </c>
      <c r="N14" s="3">
        <f t="shared" si="3"/>
        <v>19</v>
      </c>
      <c r="O14" s="9">
        <f t="shared" si="4"/>
        <v>49</v>
      </c>
      <c r="P14" s="10" t="str">
        <f>+VLOOKUP(O14,Ocjene!$B$2:$C$7,2,TRUE)</f>
        <v>F</v>
      </c>
      <c r="R14">
        <v>20</v>
      </c>
      <c r="V14" t="s">
        <v>139</v>
      </c>
    </row>
    <row r="15" spans="1:22" x14ac:dyDescent="0.3">
      <c r="A15" s="3" t="s">
        <v>30</v>
      </c>
      <c r="B15" s="3" t="s">
        <v>21</v>
      </c>
      <c r="C15" s="3" t="s">
        <v>108</v>
      </c>
      <c r="D15" s="3" t="s">
        <v>109</v>
      </c>
      <c r="E15" s="3"/>
      <c r="F15" s="3"/>
      <c r="G15" s="3"/>
      <c r="H15" s="68"/>
      <c r="I15" s="3" t="str">
        <f t="shared" si="0"/>
        <v/>
      </c>
      <c r="J15" s="3"/>
      <c r="K15" s="3"/>
      <c r="L15" s="3" t="str">
        <f t="shared" si="1"/>
        <v/>
      </c>
      <c r="M15" s="3" t="str">
        <f t="shared" si="2"/>
        <v/>
      </c>
      <c r="N15" s="3" t="str">
        <f t="shared" si="3"/>
        <v/>
      </c>
      <c r="O15" s="9">
        <f t="shared" si="4"/>
        <v>0</v>
      </c>
      <c r="P15" s="10" t="str">
        <f>+VLOOKUP(O15,Ocjene!$B$2:$C$7,2,TRUE)</f>
        <v>F</v>
      </c>
    </row>
    <row r="16" spans="1:22" x14ac:dyDescent="0.3">
      <c r="A16" s="3" t="s">
        <v>110</v>
      </c>
      <c r="B16" s="3" t="s">
        <v>21</v>
      </c>
      <c r="C16" s="3" t="s">
        <v>111</v>
      </c>
      <c r="D16" s="3" t="s">
        <v>60</v>
      </c>
      <c r="E16" s="3">
        <v>26</v>
      </c>
      <c r="F16" s="3"/>
      <c r="G16" s="3"/>
      <c r="H16" s="68"/>
      <c r="I16" s="3" t="str">
        <f t="shared" si="0"/>
        <v/>
      </c>
      <c r="J16" s="3"/>
      <c r="K16" s="3"/>
      <c r="L16" s="3" t="str">
        <f t="shared" si="1"/>
        <v/>
      </c>
      <c r="M16" s="3">
        <f t="shared" si="2"/>
        <v>26</v>
      </c>
      <c r="N16" s="3" t="str">
        <f t="shared" si="3"/>
        <v/>
      </c>
      <c r="O16" s="9">
        <f t="shared" si="4"/>
        <v>26</v>
      </c>
      <c r="P16" s="10" t="str">
        <f>+VLOOKUP(O16,Ocjene!$B$2:$C$7,2,TRUE)</f>
        <v>F</v>
      </c>
    </row>
    <row r="17" spans="1:22" x14ac:dyDescent="0.3">
      <c r="A17" s="3" t="s">
        <v>112</v>
      </c>
      <c r="B17" s="3" t="s">
        <v>21</v>
      </c>
      <c r="C17" s="3" t="s">
        <v>113</v>
      </c>
      <c r="D17" s="3" t="s">
        <v>101</v>
      </c>
      <c r="E17" s="3">
        <v>26</v>
      </c>
      <c r="F17" s="3">
        <v>35</v>
      </c>
      <c r="G17" s="3"/>
      <c r="H17" s="68"/>
      <c r="I17" s="3" t="str">
        <f t="shared" si="0"/>
        <v/>
      </c>
      <c r="J17" s="3">
        <v>17</v>
      </c>
      <c r="K17" s="3">
        <v>30</v>
      </c>
      <c r="L17" s="3">
        <f t="shared" si="1"/>
        <v>47</v>
      </c>
      <c r="M17" s="3">
        <f t="shared" si="2"/>
        <v>35</v>
      </c>
      <c r="N17" s="3">
        <f t="shared" si="3"/>
        <v>47</v>
      </c>
      <c r="O17" s="9">
        <f t="shared" si="4"/>
        <v>82</v>
      </c>
      <c r="P17" s="10" t="str">
        <f>+VLOOKUP(O17,Ocjene!$B$2:$C$7,2,TRUE)</f>
        <v>B</v>
      </c>
    </row>
    <row r="18" spans="1:22" x14ac:dyDescent="0.3">
      <c r="A18" s="3" t="s">
        <v>33</v>
      </c>
      <c r="B18" s="3" t="s">
        <v>27</v>
      </c>
      <c r="C18" s="3" t="s">
        <v>114</v>
      </c>
      <c r="D18" s="3" t="s">
        <v>115</v>
      </c>
      <c r="E18" s="3">
        <v>7</v>
      </c>
      <c r="F18" s="3">
        <v>23</v>
      </c>
      <c r="G18" s="3"/>
      <c r="H18" s="68"/>
      <c r="I18" s="3" t="str">
        <f t="shared" si="0"/>
        <v/>
      </c>
      <c r="J18" s="3">
        <v>14</v>
      </c>
      <c r="K18" s="3">
        <v>13</v>
      </c>
      <c r="L18" s="3">
        <f t="shared" si="1"/>
        <v>27</v>
      </c>
      <c r="M18" s="3">
        <f t="shared" si="2"/>
        <v>23</v>
      </c>
      <c r="N18" s="3">
        <f t="shared" si="3"/>
        <v>27</v>
      </c>
      <c r="O18" s="9">
        <f t="shared" si="4"/>
        <v>50</v>
      </c>
      <c r="P18" s="10" t="str">
        <f>+VLOOKUP(O18,Ocjene!$B$2:$C$7,2,TRUE)</f>
        <v>E</v>
      </c>
    </row>
    <row r="19" spans="1:22" x14ac:dyDescent="0.3">
      <c r="A19" s="3" t="s">
        <v>36</v>
      </c>
      <c r="B19" s="3" t="s">
        <v>27</v>
      </c>
      <c r="C19" s="3" t="s">
        <v>80</v>
      </c>
      <c r="D19" s="3" t="s">
        <v>116</v>
      </c>
      <c r="E19" s="3">
        <v>36</v>
      </c>
      <c r="F19" s="3"/>
      <c r="G19" s="3">
        <v>0</v>
      </c>
      <c r="H19" s="68">
        <v>14</v>
      </c>
      <c r="I19" s="3">
        <f t="shared" si="0"/>
        <v>14</v>
      </c>
      <c r="J19" s="3"/>
      <c r="K19" s="3"/>
      <c r="L19" s="3" t="str">
        <f t="shared" si="1"/>
        <v/>
      </c>
      <c r="M19" s="3">
        <f t="shared" si="2"/>
        <v>36</v>
      </c>
      <c r="N19" s="3">
        <f t="shared" si="3"/>
        <v>14</v>
      </c>
      <c r="O19" s="9">
        <f t="shared" si="4"/>
        <v>50</v>
      </c>
      <c r="P19" s="10" t="str">
        <f>+VLOOKUP(O19,Ocjene!$B$2:$C$7,2,TRUE)</f>
        <v>E</v>
      </c>
    </row>
    <row r="20" spans="1:22" x14ac:dyDescent="0.3">
      <c r="A20" s="3" t="s">
        <v>87</v>
      </c>
      <c r="B20" s="3" t="s">
        <v>27</v>
      </c>
      <c r="C20" s="3" t="s">
        <v>117</v>
      </c>
      <c r="D20" s="3" t="s">
        <v>118</v>
      </c>
      <c r="E20" s="3">
        <v>17</v>
      </c>
      <c r="F20" s="3">
        <v>14</v>
      </c>
      <c r="G20" s="3"/>
      <c r="H20" s="68"/>
      <c r="I20" s="3" t="str">
        <f t="shared" si="0"/>
        <v/>
      </c>
      <c r="J20" s="3"/>
      <c r="K20" s="3"/>
      <c r="L20" s="3" t="str">
        <f t="shared" si="1"/>
        <v/>
      </c>
      <c r="M20" s="3">
        <f t="shared" si="2"/>
        <v>14</v>
      </c>
      <c r="N20" s="3" t="str">
        <f t="shared" si="3"/>
        <v/>
      </c>
      <c r="O20" s="9">
        <f t="shared" si="4"/>
        <v>14</v>
      </c>
      <c r="P20" s="10" t="str">
        <f>+VLOOKUP(O20,Ocjene!$B$2:$C$7,2,TRUE)</f>
        <v>F</v>
      </c>
    </row>
    <row r="21" spans="1:22" x14ac:dyDescent="0.3">
      <c r="A21" s="3" t="s">
        <v>49</v>
      </c>
      <c r="B21" s="3" t="s">
        <v>27</v>
      </c>
      <c r="C21" s="3" t="s">
        <v>111</v>
      </c>
      <c r="D21" s="3" t="s">
        <v>119</v>
      </c>
      <c r="E21" s="3"/>
      <c r="F21" s="3"/>
      <c r="G21" s="3"/>
      <c r="H21" s="68"/>
      <c r="I21" s="3" t="str">
        <f t="shared" si="0"/>
        <v/>
      </c>
      <c r="J21" s="3"/>
      <c r="K21" s="3"/>
      <c r="L21" s="3" t="str">
        <f t="shared" si="1"/>
        <v/>
      </c>
      <c r="M21" s="3" t="str">
        <f t="shared" si="2"/>
        <v/>
      </c>
      <c r="N21" s="3" t="str">
        <f t="shared" si="3"/>
        <v/>
      </c>
      <c r="O21" s="9">
        <f t="shared" si="4"/>
        <v>0</v>
      </c>
      <c r="P21" s="10" t="str">
        <f>+VLOOKUP(O21,Ocjene!$B$2:$C$7,2,TRUE)</f>
        <v>F</v>
      </c>
    </row>
    <row r="22" spans="1:22" x14ac:dyDescent="0.3">
      <c r="A22" s="3" t="s">
        <v>120</v>
      </c>
      <c r="B22" s="3" t="s">
        <v>27</v>
      </c>
      <c r="C22" s="3" t="s">
        <v>121</v>
      </c>
      <c r="D22" s="3" t="s">
        <v>122</v>
      </c>
      <c r="E22" s="3">
        <v>0</v>
      </c>
      <c r="F22" s="3">
        <v>34</v>
      </c>
      <c r="G22" s="3">
        <v>0</v>
      </c>
      <c r="H22" s="68">
        <v>7</v>
      </c>
      <c r="I22" s="3">
        <f t="shared" si="0"/>
        <v>7</v>
      </c>
      <c r="J22" s="3">
        <v>13</v>
      </c>
      <c r="K22" s="3">
        <v>8</v>
      </c>
      <c r="L22" s="3">
        <f t="shared" si="1"/>
        <v>21</v>
      </c>
      <c r="M22" s="3">
        <f t="shared" si="2"/>
        <v>34</v>
      </c>
      <c r="N22" s="3">
        <f t="shared" si="3"/>
        <v>21</v>
      </c>
      <c r="O22" s="9">
        <f t="shared" si="4"/>
        <v>55</v>
      </c>
      <c r="P22" s="10" t="str">
        <f>+VLOOKUP(O22,Ocjene!$B$2:$C$7,2,TRUE)</f>
        <v>E</v>
      </c>
    </row>
    <row r="23" spans="1:22" x14ac:dyDescent="0.3">
      <c r="A23" s="3" t="s">
        <v>33</v>
      </c>
      <c r="B23" s="3" t="s">
        <v>64</v>
      </c>
      <c r="C23" s="3" t="s">
        <v>123</v>
      </c>
      <c r="D23" s="3" t="s">
        <v>124</v>
      </c>
      <c r="E23" s="3"/>
      <c r="F23" s="3">
        <v>6</v>
      </c>
      <c r="G23" s="3"/>
      <c r="H23" s="68"/>
      <c r="I23" s="3" t="str">
        <f t="shared" si="0"/>
        <v/>
      </c>
      <c r="J23" s="3"/>
      <c r="K23" s="3"/>
      <c r="L23" s="3" t="str">
        <f t="shared" si="1"/>
        <v/>
      </c>
      <c r="M23" s="3">
        <f t="shared" si="2"/>
        <v>6</v>
      </c>
      <c r="N23" s="3" t="str">
        <f t="shared" si="3"/>
        <v/>
      </c>
      <c r="O23" s="9">
        <f t="shared" si="4"/>
        <v>6</v>
      </c>
      <c r="P23" s="10" t="str">
        <f>+VLOOKUP(O23,Ocjene!$B$2:$C$7,2,TRUE)</f>
        <v>F</v>
      </c>
      <c r="Q23">
        <v>3</v>
      </c>
      <c r="V23" t="s">
        <v>140</v>
      </c>
    </row>
    <row r="24" spans="1:22" x14ac:dyDescent="0.3">
      <c r="A24" s="3" t="s">
        <v>125</v>
      </c>
      <c r="B24" s="3" t="s">
        <v>64</v>
      </c>
      <c r="C24" s="3" t="s">
        <v>126</v>
      </c>
      <c r="D24" s="3" t="s">
        <v>127</v>
      </c>
      <c r="E24" s="3">
        <v>10</v>
      </c>
      <c r="F24" s="3">
        <v>26</v>
      </c>
      <c r="G24" s="3">
        <v>2</v>
      </c>
      <c r="H24" s="68">
        <v>7</v>
      </c>
      <c r="I24" s="3">
        <f t="shared" si="0"/>
        <v>9</v>
      </c>
      <c r="J24" s="3">
        <v>0</v>
      </c>
      <c r="K24" s="3">
        <v>0</v>
      </c>
      <c r="L24" s="3">
        <f t="shared" si="1"/>
        <v>0</v>
      </c>
      <c r="M24" s="3">
        <f t="shared" si="2"/>
        <v>26</v>
      </c>
      <c r="N24" s="3">
        <f t="shared" si="3"/>
        <v>0</v>
      </c>
      <c r="O24" s="9">
        <f t="shared" si="4"/>
        <v>26</v>
      </c>
      <c r="P24" s="10" t="str">
        <f>+VLOOKUP(O24,Ocjene!$B$2:$C$7,2,TRUE)</f>
        <v>F</v>
      </c>
      <c r="R24">
        <v>11</v>
      </c>
      <c r="V24" t="s">
        <v>140</v>
      </c>
    </row>
    <row r="25" spans="1:22" x14ac:dyDescent="0.3">
      <c r="A25" s="3" t="s">
        <v>128</v>
      </c>
      <c r="B25" s="3" t="s">
        <v>64</v>
      </c>
      <c r="C25" s="3" t="s">
        <v>129</v>
      </c>
      <c r="D25" s="3" t="s">
        <v>130</v>
      </c>
      <c r="E25" s="3"/>
      <c r="F25" s="3">
        <v>4</v>
      </c>
      <c r="G25" s="3"/>
      <c r="H25" s="68"/>
      <c r="I25" s="3" t="str">
        <f t="shared" si="0"/>
        <v/>
      </c>
      <c r="J25" s="3"/>
      <c r="K25" s="3"/>
      <c r="L25" s="3" t="str">
        <f t="shared" si="1"/>
        <v/>
      </c>
      <c r="M25" s="3">
        <f t="shared" si="2"/>
        <v>4</v>
      </c>
      <c r="N25" s="3" t="str">
        <f t="shared" si="3"/>
        <v/>
      </c>
      <c r="O25" s="9">
        <f t="shared" si="4"/>
        <v>4</v>
      </c>
      <c r="P25" s="10" t="str">
        <f>+VLOOKUP(O25,Ocjene!$B$2:$C$7,2,TRUE)</f>
        <v>F</v>
      </c>
    </row>
    <row r="26" spans="1:22" x14ac:dyDescent="0.3">
      <c r="A26" s="3" t="s">
        <v>131</v>
      </c>
      <c r="B26" s="3" t="s">
        <v>64</v>
      </c>
      <c r="C26" s="3" t="s">
        <v>111</v>
      </c>
      <c r="D26" s="3" t="s">
        <v>132</v>
      </c>
      <c r="E26" s="3"/>
      <c r="F26" s="3"/>
      <c r="G26" s="3"/>
      <c r="H26" s="68"/>
      <c r="I26" s="3" t="str">
        <f t="shared" si="0"/>
        <v/>
      </c>
      <c r="J26" s="3"/>
      <c r="K26" s="3"/>
      <c r="L26" s="3" t="str">
        <f t="shared" si="1"/>
        <v/>
      </c>
      <c r="M26" s="3" t="str">
        <f t="shared" si="2"/>
        <v/>
      </c>
      <c r="N26" s="3" t="str">
        <f t="shared" si="3"/>
        <v/>
      </c>
      <c r="O26" s="9">
        <f t="shared" si="4"/>
        <v>0</v>
      </c>
      <c r="P26" s="10" t="str">
        <f>+VLOOKUP(O26,Ocjene!$B$2:$C$7,2,TRUE)</f>
        <v>F</v>
      </c>
    </row>
    <row r="27" spans="1:22" x14ac:dyDescent="0.3">
      <c r="A27" s="3" t="s">
        <v>133</v>
      </c>
      <c r="B27" s="3" t="s">
        <v>71</v>
      </c>
      <c r="C27" s="3" t="s">
        <v>92</v>
      </c>
      <c r="D27" s="3" t="s">
        <v>134</v>
      </c>
      <c r="E27" s="3"/>
      <c r="F27" s="3"/>
      <c r="G27" s="3"/>
      <c r="H27" s="68"/>
      <c r="I27" s="3" t="str">
        <f t="shared" si="0"/>
        <v/>
      </c>
      <c r="J27" s="3"/>
      <c r="K27" s="3"/>
      <c r="L27" s="3" t="str">
        <f t="shared" si="1"/>
        <v/>
      </c>
      <c r="M27" s="3" t="str">
        <f t="shared" si="2"/>
        <v/>
      </c>
      <c r="N27" s="3" t="str">
        <f t="shared" si="3"/>
        <v/>
      </c>
      <c r="O27" s="9">
        <f t="shared" si="4"/>
        <v>0</v>
      </c>
      <c r="P27" s="10" t="str">
        <f>+VLOOKUP(O27,Ocjene!$B$2:$C$7,2,TRUE)</f>
        <v>F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77734375" style="11" customWidth="1"/>
    <col min="10" max="10" width="11.109375" style="11"/>
    <col min="11" max="11" width="4.21875" style="11" customWidth="1"/>
    <col min="12" max="12" width="8.44140625" style="11" customWidth="1"/>
    <col min="13" max="13" width="13.33203125" style="11" customWidth="1"/>
    <col min="14" max="14" width="8.77734375" style="11" customWidth="1"/>
    <col min="15" max="15" width="9" style="11" customWidth="1"/>
    <col min="16" max="16" width="8.33203125" style="11" customWidth="1"/>
    <col min="17" max="16384" width="11.109375" style="11"/>
  </cols>
  <sheetData>
    <row r="1" spans="1:18" ht="15.6" x14ac:dyDescent="0.3">
      <c r="A1" s="72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</row>
    <row r="2" spans="1:18" ht="15" customHeight="1" x14ac:dyDescent="0.3">
      <c r="A2" s="75" t="s">
        <v>171</v>
      </c>
      <c r="B2" s="73"/>
      <c r="C2" s="73"/>
      <c r="D2" s="73"/>
      <c r="E2" s="73"/>
      <c r="F2" s="73"/>
      <c r="G2" s="73"/>
      <c r="H2" s="73"/>
      <c r="I2" s="74"/>
      <c r="J2" s="76" t="s">
        <v>151</v>
      </c>
      <c r="K2" s="73"/>
      <c r="L2" s="73"/>
      <c r="M2" s="73"/>
      <c r="N2" s="73"/>
      <c r="O2" s="73"/>
      <c r="P2" s="74"/>
    </row>
    <row r="3" spans="1:18" ht="15" customHeight="1" x14ac:dyDescent="0.3">
      <c r="A3" s="12" t="s">
        <v>152</v>
      </c>
      <c r="B3" s="33" t="s">
        <v>172</v>
      </c>
      <c r="C3" s="77" t="s">
        <v>153</v>
      </c>
      <c r="D3" s="77"/>
      <c r="E3" s="77"/>
      <c r="F3" s="77"/>
      <c r="G3" s="77"/>
      <c r="H3" s="77"/>
      <c r="I3" s="78"/>
      <c r="J3" s="76" t="s">
        <v>173</v>
      </c>
      <c r="K3" s="73"/>
      <c r="L3" s="73"/>
      <c r="M3" s="74"/>
      <c r="N3" s="76" t="s">
        <v>154</v>
      </c>
      <c r="O3" s="73"/>
      <c r="P3" s="74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9"/>
      <c r="O4" s="79"/>
      <c r="P4" s="79"/>
    </row>
    <row r="5" spans="1:18" ht="15" customHeight="1" x14ac:dyDescent="0.3">
      <c r="A5" s="80" t="s">
        <v>155</v>
      </c>
      <c r="B5" s="82" t="s">
        <v>156</v>
      </c>
      <c r="C5" s="84" t="s">
        <v>157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5" t="s">
        <v>158</v>
      </c>
      <c r="P5" s="87" t="s">
        <v>148</v>
      </c>
    </row>
    <row r="6" spans="1:18" ht="15" customHeight="1" x14ac:dyDescent="0.3">
      <c r="A6" s="81"/>
      <c r="B6" s="83"/>
      <c r="C6" s="87" t="s">
        <v>159</v>
      </c>
      <c r="D6" s="82" t="s">
        <v>160</v>
      </c>
      <c r="E6" s="83"/>
      <c r="F6" s="83"/>
      <c r="G6" s="83"/>
      <c r="H6" s="83"/>
      <c r="I6" s="83"/>
      <c r="J6" s="82" t="s">
        <v>161</v>
      </c>
      <c r="K6" s="83"/>
      <c r="L6" s="83"/>
      <c r="M6" s="82" t="s">
        <v>162</v>
      </c>
      <c r="N6" s="83"/>
      <c r="O6" s="86"/>
      <c r="P6" s="88"/>
    </row>
    <row r="7" spans="1:18" ht="15" customHeight="1" x14ac:dyDescent="0.3">
      <c r="A7" s="81"/>
      <c r="B7" s="83"/>
      <c r="C7" s="88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86"/>
      <c r="P7" s="88"/>
    </row>
    <row r="8" spans="1:18" ht="15" customHeight="1" x14ac:dyDescent="0.3">
      <c r="A8" s="16" t="str">
        <f>CONCATENATE(CONCATENATE('A smjer'!A2,"/"),'A smjer'!B2)</f>
        <v>20/2020</v>
      </c>
      <c r="B8" s="17" t="str">
        <f>CONCATENATE(CONCATENATE('A smjer'!C2," "),'A smjer'!D2)</f>
        <v>Danica Duković</v>
      </c>
      <c r="C8" s="18"/>
      <c r="D8" s="18"/>
      <c r="E8" s="18"/>
      <c r="F8" s="18"/>
      <c r="G8" s="18"/>
      <c r="H8" s="18"/>
      <c r="I8" s="18"/>
      <c r="J8" s="19" t="str">
        <f>'A smjer'!M2</f>
        <v/>
      </c>
      <c r="K8" s="18"/>
      <c r="L8" s="18"/>
      <c r="M8" s="19" t="str">
        <f>'A smjer'!I2</f>
        <v/>
      </c>
      <c r="N8" s="19" t="str">
        <f>'A smjer'!L2</f>
        <v/>
      </c>
      <c r="O8" s="19">
        <f>'A smjer'!O2</f>
        <v>0</v>
      </c>
      <c r="P8" s="20" t="str">
        <f>'A smjer'!P2</f>
        <v>F</v>
      </c>
    </row>
    <row r="9" spans="1:18" ht="15" customHeight="1" x14ac:dyDescent="0.3">
      <c r="A9" s="16" t="str">
        <f>CONCATENATE(CONCATENATE('A smjer'!A3,"/"),'A smjer'!B3)</f>
        <v>21/2020</v>
      </c>
      <c r="B9" s="17" t="str">
        <f>CONCATENATE(CONCATENATE('A smjer'!C3," "),'A smjer'!D3)</f>
        <v>Milica Uskoković</v>
      </c>
      <c r="C9" s="18"/>
      <c r="D9" s="18"/>
      <c r="E9" s="18"/>
      <c r="F9" s="18"/>
      <c r="G9" s="18"/>
      <c r="H9" s="18"/>
      <c r="I9" s="18"/>
      <c r="J9" s="19" t="str">
        <f>'A smjer'!M3</f>
        <v/>
      </c>
      <c r="K9" s="18"/>
      <c r="L9" s="18"/>
      <c r="M9" s="19" t="str">
        <f>'A smjer'!I3</f>
        <v/>
      </c>
      <c r="N9" s="19" t="str">
        <f>'A smjer'!L3</f>
        <v/>
      </c>
      <c r="O9" s="19">
        <f>'A smjer'!O3</f>
        <v>0</v>
      </c>
      <c r="P9" s="20" t="str">
        <f>'A smjer'!P3</f>
        <v>F</v>
      </c>
    </row>
    <row r="10" spans="1:18" ht="15" customHeight="1" x14ac:dyDescent="0.3">
      <c r="A10" s="16" t="str">
        <f>CONCATENATE(CONCATENATE('A smjer'!A4,"/"),'A smjer'!B4)</f>
        <v>22/2020</v>
      </c>
      <c r="B10" s="17" t="str">
        <f>CONCATENATE(CONCATENATE('A smjer'!C4," "),'A smjer'!D4)</f>
        <v>Maša Laban</v>
      </c>
      <c r="C10" s="18"/>
      <c r="D10" s="18"/>
      <c r="E10" s="18"/>
      <c r="F10" s="18"/>
      <c r="G10" s="18"/>
      <c r="H10" s="18"/>
      <c r="I10" s="18"/>
      <c r="J10" s="19" t="str">
        <f>'A smjer'!M4</f>
        <v/>
      </c>
      <c r="K10" s="18"/>
      <c r="L10" s="18"/>
      <c r="M10" s="19" t="str">
        <f>'A smjer'!I4</f>
        <v/>
      </c>
      <c r="N10" s="19" t="str">
        <f>'A smjer'!L4</f>
        <v/>
      </c>
      <c r="O10" s="19">
        <f>'A smjer'!O4</f>
        <v>0</v>
      </c>
      <c r="P10" s="20" t="str">
        <f>'A smjer'!P4</f>
        <v>F</v>
      </c>
    </row>
    <row r="11" spans="1:18" ht="15" customHeight="1" x14ac:dyDescent="0.3">
      <c r="A11" s="16" t="str">
        <f>CONCATENATE(CONCATENATE('A smjer'!A5,"/"),'A smjer'!B5)</f>
        <v>16/2019</v>
      </c>
      <c r="B11" s="17" t="str">
        <f>CONCATENATE(CONCATENATE('A smjer'!C5," "),'A smjer'!D5)</f>
        <v>Semra Jonuz</v>
      </c>
      <c r="C11" s="18"/>
      <c r="D11" s="18"/>
      <c r="E11" s="18"/>
      <c r="F11" s="18"/>
      <c r="G11" s="18"/>
      <c r="H11" s="18"/>
      <c r="I11" s="18"/>
      <c r="J11" s="19">
        <f>'A smjer'!M5</f>
        <v>14</v>
      </c>
      <c r="K11" s="18"/>
      <c r="L11" s="18"/>
      <c r="M11" s="19" t="str">
        <f>'A smjer'!I5</f>
        <v/>
      </c>
      <c r="N11" s="19" t="str">
        <f>'A smjer'!L5</f>
        <v/>
      </c>
      <c r="O11" s="19">
        <f>'A smjer'!O5</f>
        <v>14</v>
      </c>
      <c r="P11" s="20" t="str">
        <f>'A smjer'!P5</f>
        <v>F</v>
      </c>
    </row>
    <row r="12" spans="1:18" ht="15" customHeight="1" x14ac:dyDescent="0.3">
      <c r="A12" s="16" t="str">
        <f>CONCATENATE(CONCATENATE('A smjer'!A6,"/"),'A smjer'!B6)</f>
        <v>3/2018</v>
      </c>
      <c r="B12" s="17" t="str">
        <f>CONCATENATE(CONCATENATE('A smjer'!C6," "),'A smjer'!D6)</f>
        <v>Milijana Zindović</v>
      </c>
      <c r="C12" s="18"/>
      <c r="D12" s="18"/>
      <c r="E12" s="18"/>
      <c r="F12" s="18"/>
      <c r="G12" s="18"/>
      <c r="H12" s="18"/>
      <c r="I12" s="18"/>
      <c r="J12" s="19">
        <f>'A smjer'!M6</f>
        <v>23</v>
      </c>
      <c r="K12" s="18"/>
      <c r="L12" s="18"/>
      <c r="M12" s="19" t="str">
        <f>'A smjer'!I6</f>
        <v/>
      </c>
      <c r="N12" s="19">
        <f>'A smjer'!L6</f>
        <v>40</v>
      </c>
      <c r="O12" s="19">
        <f>'A smjer'!O6</f>
        <v>63</v>
      </c>
      <c r="P12" s="20" t="str">
        <f>'A smjer'!P6</f>
        <v>D</v>
      </c>
    </row>
    <row r="13" spans="1:18" ht="15" customHeight="1" x14ac:dyDescent="0.3">
      <c r="A13" s="16" t="str">
        <f>CONCATENATE(CONCATENATE('A smjer'!A7,"/"),'A smjer'!B7)</f>
        <v>8/2018</v>
      </c>
      <c r="B13" s="17" t="str">
        <f>CONCATENATE(CONCATENATE('A smjer'!C7," "),'A smjer'!D7)</f>
        <v>Adnana Kurmemović</v>
      </c>
      <c r="C13" s="18"/>
      <c r="D13" s="18"/>
      <c r="E13" s="18"/>
      <c r="F13" s="18"/>
      <c r="G13" s="18"/>
      <c r="H13" s="18"/>
      <c r="I13" s="18"/>
      <c r="J13" s="19">
        <f>'A smjer'!M7</f>
        <v>24</v>
      </c>
      <c r="K13" s="18"/>
      <c r="L13" s="18"/>
      <c r="M13" s="19">
        <f>'A smjer'!I7</f>
        <v>23</v>
      </c>
      <c r="N13" s="19">
        <f>'A smjer'!L7</f>
        <v>26</v>
      </c>
      <c r="O13" s="19">
        <f>'A smjer'!O7</f>
        <v>50</v>
      </c>
      <c r="P13" s="20" t="str">
        <f>'A smjer'!P7</f>
        <v>E</v>
      </c>
    </row>
    <row r="14" spans="1:18" ht="15" customHeight="1" x14ac:dyDescent="0.3">
      <c r="A14" s="16" t="str">
        <f>CONCATENATE(CONCATENATE('A smjer'!A8,"/"),'A smjer'!B8)</f>
        <v>22/2017</v>
      </c>
      <c r="B14" s="17" t="str">
        <f>CONCATENATE(CONCATENATE('A smjer'!C8," "),'A smjer'!D8)</f>
        <v>Ivana Fatić</v>
      </c>
      <c r="C14" s="18"/>
      <c r="D14" s="18"/>
      <c r="E14" s="18"/>
      <c r="F14" s="18"/>
      <c r="G14" s="18"/>
      <c r="H14" s="18"/>
      <c r="I14" s="18"/>
      <c r="J14" s="19" t="str">
        <f>'A smjer'!M8</f>
        <v/>
      </c>
      <c r="K14" s="18"/>
      <c r="L14" s="18"/>
      <c r="M14" s="19" t="str">
        <f>'A smjer'!I8</f>
        <v/>
      </c>
      <c r="N14" s="19" t="str">
        <f>'A smjer'!L8</f>
        <v/>
      </c>
      <c r="O14" s="19">
        <f>'A smjer'!O8</f>
        <v>0</v>
      </c>
      <c r="P14" s="20" t="str">
        <f>'A smjer'!P8</f>
        <v>F</v>
      </c>
    </row>
    <row r="15" spans="1:18" ht="15" customHeight="1" x14ac:dyDescent="0.3">
      <c r="A15" s="21"/>
      <c r="B15" s="22"/>
      <c r="C15" s="23"/>
      <c r="D15" s="23"/>
      <c r="E15" s="23"/>
      <c r="F15" s="23"/>
      <c r="G15" s="23"/>
      <c r="H15" s="23"/>
      <c r="I15" s="23"/>
      <c r="J15" s="24"/>
      <c r="K15" s="23"/>
      <c r="L15" s="23"/>
      <c r="M15" s="24"/>
      <c r="N15" s="24"/>
      <c r="O15" s="24"/>
      <c r="P15" s="25"/>
      <c r="Q15" s="31"/>
      <c r="R15" s="31"/>
    </row>
    <row r="16" spans="1:18" ht="15" customHeight="1" x14ac:dyDescent="0.3">
      <c r="A16" s="21"/>
      <c r="B16" s="22"/>
      <c r="C16" s="23"/>
      <c r="D16" s="23"/>
      <c r="E16" s="23"/>
      <c r="F16" s="23"/>
      <c r="G16" s="23"/>
      <c r="H16" s="23"/>
      <c r="I16" s="23"/>
      <c r="J16" s="24"/>
      <c r="K16" s="23"/>
      <c r="L16" s="23"/>
      <c r="M16" s="24"/>
      <c r="N16" s="24"/>
      <c r="O16" s="24"/>
      <c r="P16" s="25"/>
      <c r="Q16" s="31"/>
      <c r="R16" s="31"/>
    </row>
    <row r="17" spans="1:18" ht="15" customHeight="1" x14ac:dyDescent="0.3">
      <c r="A17" s="21"/>
      <c r="B17" s="22"/>
      <c r="C17" s="23"/>
      <c r="D17" s="23"/>
      <c r="E17" s="23"/>
      <c r="F17" s="23"/>
      <c r="G17" s="23"/>
      <c r="H17" s="23"/>
      <c r="I17" s="23"/>
      <c r="J17" s="24"/>
      <c r="K17" s="23"/>
      <c r="L17" s="23"/>
      <c r="M17" s="24"/>
      <c r="N17" s="24"/>
      <c r="O17" s="24"/>
      <c r="P17" s="25"/>
      <c r="Q17" s="31"/>
      <c r="R17" s="31"/>
    </row>
    <row r="18" spans="1:18" ht="15" customHeight="1" x14ac:dyDescent="0.3">
      <c r="A18" s="21"/>
      <c r="B18" s="22"/>
      <c r="C18" s="23"/>
      <c r="D18" s="23"/>
      <c r="E18" s="23"/>
      <c r="F18" s="23"/>
      <c r="G18" s="23"/>
      <c r="H18" s="23"/>
      <c r="I18" s="23"/>
      <c r="J18" s="24"/>
      <c r="K18" s="23"/>
      <c r="L18" s="23"/>
      <c r="M18" s="24"/>
      <c r="N18" s="24"/>
      <c r="O18" s="24"/>
      <c r="P18" s="25"/>
      <c r="Q18" s="31"/>
      <c r="R18" s="31"/>
    </row>
    <row r="19" spans="1:18" ht="15" customHeight="1" x14ac:dyDescent="0.3">
      <c r="A19" s="21"/>
      <c r="B19" s="22"/>
      <c r="C19" s="23"/>
      <c r="D19" s="23"/>
      <c r="E19" s="23"/>
      <c r="F19" s="23"/>
      <c r="G19" s="23"/>
      <c r="H19" s="23"/>
      <c r="I19" s="23"/>
      <c r="J19" s="24"/>
      <c r="K19" s="23"/>
      <c r="L19" s="23"/>
      <c r="M19" s="24"/>
      <c r="N19" s="24"/>
      <c r="O19" s="24"/>
      <c r="P19" s="25"/>
      <c r="Q19" s="31"/>
      <c r="R19" s="31"/>
    </row>
    <row r="20" spans="1:18" ht="15" customHeight="1" x14ac:dyDescent="0.3">
      <c r="A20" s="21"/>
      <c r="B20" s="22"/>
      <c r="C20" s="23"/>
      <c r="D20" s="23"/>
      <c r="E20" s="23"/>
      <c r="F20" s="23"/>
      <c r="G20" s="23"/>
      <c r="H20" s="23"/>
      <c r="I20" s="23"/>
      <c r="J20" s="24"/>
      <c r="K20" s="23"/>
      <c r="L20" s="23"/>
      <c r="M20" s="24"/>
      <c r="N20" s="24"/>
      <c r="O20" s="24"/>
      <c r="P20" s="25"/>
      <c r="Q20" s="31"/>
      <c r="R20" s="31"/>
    </row>
    <row r="21" spans="1:18" ht="15" customHeight="1" x14ac:dyDescent="0.3">
      <c r="A21" s="21"/>
      <c r="B21" s="22"/>
      <c r="C21" s="23"/>
      <c r="D21" s="23"/>
      <c r="E21" s="23"/>
      <c r="F21" s="23"/>
      <c r="G21" s="23"/>
      <c r="H21" s="23"/>
      <c r="I21" s="23"/>
      <c r="J21" s="24"/>
      <c r="K21" s="23"/>
      <c r="L21" s="23"/>
      <c r="M21" s="24"/>
      <c r="N21" s="24"/>
      <c r="O21" s="24"/>
      <c r="P21" s="25"/>
      <c r="Q21" s="31"/>
      <c r="R21" s="31"/>
    </row>
    <row r="22" spans="1:18" ht="15" customHeight="1" x14ac:dyDescent="0.3">
      <c r="A22" s="21"/>
      <c r="B22" s="22"/>
      <c r="C22" s="23"/>
      <c r="D22" s="23"/>
      <c r="E22" s="23"/>
      <c r="F22" s="23"/>
      <c r="G22" s="23"/>
      <c r="H22" s="23"/>
      <c r="I22" s="23"/>
      <c r="J22" s="24"/>
      <c r="K22" s="23"/>
      <c r="L22" s="23"/>
      <c r="M22" s="24"/>
      <c r="N22" s="24"/>
      <c r="O22" s="24"/>
      <c r="P22" s="25"/>
    </row>
    <row r="23" spans="1:18" ht="15" customHeight="1" x14ac:dyDescent="0.3">
      <c r="A23" s="21"/>
      <c r="B23" s="22"/>
      <c r="C23" s="23"/>
      <c r="D23" s="23"/>
      <c r="E23" s="23"/>
      <c r="F23" s="23"/>
      <c r="G23" s="23"/>
      <c r="H23" s="23"/>
      <c r="I23" s="23"/>
      <c r="J23" s="24"/>
      <c r="K23" s="23"/>
      <c r="L23" s="23"/>
      <c r="M23" s="24"/>
      <c r="N23" s="24"/>
      <c r="O23" s="24"/>
      <c r="P23" s="25"/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ht="15" customHeight="1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ht="15" customHeight="1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33203125" style="11" customWidth="1"/>
    <col min="10" max="10" width="10.33203125" style="11" customWidth="1"/>
    <col min="11" max="11" width="4.21875" style="11" customWidth="1"/>
    <col min="12" max="12" width="11.109375" style="11"/>
    <col min="13" max="13" width="11.33203125" style="11" customWidth="1"/>
    <col min="14" max="14" width="9.5546875" style="11" customWidth="1"/>
    <col min="15" max="15" width="11.109375" style="11"/>
    <col min="16" max="16" width="7" style="11" customWidth="1"/>
    <col min="17" max="16384" width="11.109375" style="11"/>
  </cols>
  <sheetData>
    <row r="1" spans="1:18" ht="15.6" x14ac:dyDescent="0.3">
      <c r="A1" s="72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</row>
    <row r="2" spans="1:18" ht="15" customHeight="1" x14ac:dyDescent="0.3">
      <c r="A2" s="75" t="s">
        <v>174</v>
      </c>
      <c r="B2" s="73"/>
      <c r="C2" s="73"/>
      <c r="D2" s="73"/>
      <c r="E2" s="73"/>
      <c r="F2" s="73"/>
      <c r="G2" s="73"/>
      <c r="H2" s="73"/>
      <c r="I2" s="74"/>
      <c r="J2" s="76" t="s">
        <v>151</v>
      </c>
      <c r="K2" s="73"/>
      <c r="L2" s="73"/>
      <c r="M2" s="73"/>
      <c r="N2" s="73"/>
      <c r="O2" s="73"/>
      <c r="P2" s="74"/>
    </row>
    <row r="3" spans="1:18" ht="15" customHeight="1" x14ac:dyDescent="0.3">
      <c r="A3" s="12" t="s">
        <v>152</v>
      </c>
      <c r="B3" s="33" t="s">
        <v>172</v>
      </c>
      <c r="C3" s="77" t="s">
        <v>218</v>
      </c>
      <c r="D3" s="77"/>
      <c r="E3" s="77"/>
      <c r="F3" s="77"/>
      <c r="G3" s="77"/>
      <c r="H3" s="77"/>
      <c r="I3" s="78"/>
      <c r="J3" s="76" t="s">
        <v>173</v>
      </c>
      <c r="K3" s="73"/>
      <c r="L3" s="73"/>
      <c r="M3" s="74"/>
      <c r="N3" s="76" t="s">
        <v>154</v>
      </c>
      <c r="O3" s="73"/>
      <c r="P3" s="74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9"/>
      <c r="O4" s="79"/>
      <c r="P4" s="79"/>
    </row>
    <row r="5" spans="1:18" ht="15" customHeight="1" x14ac:dyDescent="0.3">
      <c r="A5" s="80" t="s">
        <v>155</v>
      </c>
      <c r="B5" s="82" t="s">
        <v>156</v>
      </c>
      <c r="C5" s="84" t="s">
        <v>157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5" t="s">
        <v>158</v>
      </c>
      <c r="P5" s="87" t="s">
        <v>148</v>
      </c>
    </row>
    <row r="6" spans="1:18" ht="15" customHeight="1" x14ac:dyDescent="0.3">
      <c r="A6" s="81"/>
      <c r="B6" s="83"/>
      <c r="C6" s="87" t="s">
        <v>159</v>
      </c>
      <c r="D6" s="82" t="s">
        <v>160</v>
      </c>
      <c r="E6" s="83"/>
      <c r="F6" s="83"/>
      <c r="G6" s="83"/>
      <c r="H6" s="83"/>
      <c r="I6" s="83"/>
      <c r="J6" s="82" t="s">
        <v>161</v>
      </c>
      <c r="K6" s="83"/>
      <c r="L6" s="83"/>
      <c r="M6" s="82" t="s">
        <v>162</v>
      </c>
      <c r="N6" s="83"/>
      <c r="O6" s="86"/>
      <c r="P6" s="88"/>
    </row>
    <row r="7" spans="1:18" ht="15" customHeight="1" x14ac:dyDescent="0.3">
      <c r="A7" s="81"/>
      <c r="B7" s="83"/>
      <c r="C7" s="88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86"/>
      <c r="P7" s="88"/>
    </row>
    <row r="8" spans="1:18" ht="15" customHeight="1" x14ac:dyDescent="0.3">
      <c r="A8" s="16" t="str">
        <f>CONCATENATE(CONCATENATE('B smjer'!A2,"/"),'B smjer'!B2)</f>
        <v>41/2019</v>
      </c>
      <c r="B8" s="17" t="str">
        <f>CONCATENATE(CONCATENATE('B smjer'!C2," "),'B smjer'!D2)</f>
        <v>Igor Mihajlović</v>
      </c>
      <c r="C8" s="18"/>
      <c r="D8" s="18"/>
      <c r="E8" s="18"/>
      <c r="F8" s="18"/>
      <c r="G8" s="18"/>
      <c r="H8" s="18"/>
      <c r="I8" s="18"/>
      <c r="J8" s="19">
        <f>'B smjer'!M2</f>
        <v>21</v>
      </c>
      <c r="K8" s="18"/>
      <c r="L8" s="18"/>
      <c r="M8" s="19" t="str">
        <f>'B smjer'!I2</f>
        <v/>
      </c>
      <c r="N8" s="19" t="str">
        <f>'B smjer'!L2</f>
        <v/>
      </c>
      <c r="O8" s="19">
        <f>'B smjer'!O2</f>
        <v>21</v>
      </c>
      <c r="P8" s="20" t="str">
        <f>'B smjer'!P2</f>
        <v>F</v>
      </c>
    </row>
    <row r="9" spans="1:18" ht="15" customHeight="1" x14ac:dyDescent="0.3">
      <c r="A9" s="16" t="str">
        <f>CONCATENATE(CONCATENATE('B smjer'!A3,"/"),'B smjer'!B3)</f>
        <v>5/2018</v>
      </c>
      <c r="B9" s="17" t="str">
        <f>CONCATENATE(CONCATENATE('B smjer'!C3," "),'B smjer'!D3)</f>
        <v>Jovana Bujišić</v>
      </c>
      <c r="C9" s="18"/>
      <c r="D9" s="18"/>
      <c r="E9" s="18"/>
      <c r="F9" s="18"/>
      <c r="G9" s="18"/>
      <c r="H9" s="18"/>
      <c r="I9" s="18"/>
      <c r="J9" s="19">
        <f>'B smjer'!M3</f>
        <v>6</v>
      </c>
      <c r="K9" s="18"/>
      <c r="L9" s="18"/>
      <c r="M9" s="19" t="str">
        <f>'B smjer'!I3</f>
        <v/>
      </c>
      <c r="N9" s="19" t="str">
        <f>'B smjer'!L3</f>
        <v/>
      </c>
      <c r="O9" s="19">
        <f>'B smjer'!O3</f>
        <v>6</v>
      </c>
      <c r="P9" s="20" t="str">
        <f>'B smjer'!P3</f>
        <v>F</v>
      </c>
    </row>
    <row r="10" spans="1:18" ht="15" customHeight="1" x14ac:dyDescent="0.3">
      <c r="A10" s="16" t="str">
        <f>CONCATENATE(CONCATENATE('B smjer'!A4,"/"),'B smjer'!B4)</f>
        <v>7/2018</v>
      </c>
      <c r="B10" s="17" t="str">
        <f>CONCATENATE(CONCATENATE('B smjer'!C4," "),'B smjer'!D4)</f>
        <v>Ljiljana Jelić</v>
      </c>
      <c r="C10" s="18"/>
      <c r="D10" s="18"/>
      <c r="E10" s="18"/>
      <c r="F10" s="18"/>
      <c r="G10" s="18"/>
      <c r="H10" s="18"/>
      <c r="I10" s="18"/>
      <c r="J10" s="19">
        <f>'B smjer'!M4</f>
        <v>5</v>
      </c>
      <c r="K10" s="18"/>
      <c r="L10" s="18"/>
      <c r="M10" s="19" t="str">
        <f>'B smjer'!I4</f>
        <v/>
      </c>
      <c r="N10" s="19" t="str">
        <f>'B smjer'!L4</f>
        <v/>
      </c>
      <c r="O10" s="19">
        <f>'B smjer'!O4</f>
        <v>5</v>
      </c>
      <c r="P10" s="20" t="str">
        <f>'B smjer'!P4</f>
        <v>F</v>
      </c>
    </row>
    <row r="11" spans="1:18" ht="15" customHeight="1" x14ac:dyDescent="0.3">
      <c r="A11" s="16" t="str">
        <f>CONCATENATE(CONCATENATE('B smjer'!A5,"/"),'B smjer'!B5)</f>
        <v>8/2018</v>
      </c>
      <c r="B11" s="17" t="str">
        <f>CONCATENATE(CONCATENATE('B smjer'!C5," "),'B smjer'!D5)</f>
        <v>Jovan Đurić</v>
      </c>
      <c r="C11" s="18"/>
      <c r="D11" s="18"/>
      <c r="E11" s="18"/>
      <c r="F11" s="18"/>
      <c r="G11" s="18"/>
      <c r="H11" s="18"/>
      <c r="I11" s="18"/>
      <c r="J11" s="19">
        <f>'B smjer'!M5</f>
        <v>32</v>
      </c>
      <c r="K11" s="18"/>
      <c r="L11" s="18"/>
      <c r="M11" s="19" t="str">
        <f>'B smjer'!I5</f>
        <v/>
      </c>
      <c r="N11" s="19">
        <f>'B smjer'!L5</f>
        <v>20</v>
      </c>
      <c r="O11" s="19">
        <f>'B smjer'!O5</f>
        <v>52</v>
      </c>
      <c r="P11" s="20" t="str">
        <f>'B smjer'!P5</f>
        <v>E</v>
      </c>
    </row>
    <row r="12" spans="1:18" ht="15" customHeight="1" x14ac:dyDescent="0.3">
      <c r="A12" s="16" t="str">
        <f>CONCATENATE(CONCATENATE('B smjer'!A6,"/"),'B smjer'!B6)</f>
        <v>9/2018</v>
      </c>
      <c r="B12" s="17" t="str">
        <f>CONCATENATE(CONCATENATE('B smjer'!C6," "),'B smjer'!D6)</f>
        <v>Tamara Čukić</v>
      </c>
      <c r="C12" s="18"/>
      <c r="D12" s="18"/>
      <c r="E12" s="18"/>
      <c r="F12" s="18"/>
      <c r="G12" s="18"/>
      <c r="H12" s="18"/>
      <c r="I12" s="18"/>
      <c r="J12" s="19">
        <f>'B smjer'!M6</f>
        <v>18</v>
      </c>
      <c r="K12" s="18"/>
      <c r="L12" s="18"/>
      <c r="M12" s="19" t="str">
        <f>'B smjer'!I6</f>
        <v/>
      </c>
      <c r="N12" s="19">
        <f>'B smjer'!L6</f>
        <v>32</v>
      </c>
      <c r="O12" s="19">
        <f>'B smjer'!O6</f>
        <v>50</v>
      </c>
      <c r="P12" s="20" t="str">
        <f>'B smjer'!P6</f>
        <v>E</v>
      </c>
    </row>
    <row r="13" spans="1:18" ht="15" customHeight="1" x14ac:dyDescent="0.3">
      <c r="A13" s="16" t="str">
        <f>CONCATENATE(CONCATENATE('B smjer'!A7,"/"),'B smjer'!B7)</f>
        <v>15/2018</v>
      </c>
      <c r="B13" s="17" t="str">
        <f>CONCATENATE(CONCATENATE('B smjer'!C7," "),'B smjer'!D7)</f>
        <v>Ana Vukojičić</v>
      </c>
      <c r="C13" s="18"/>
      <c r="D13" s="18"/>
      <c r="E13" s="18"/>
      <c r="F13" s="18"/>
      <c r="G13" s="18"/>
      <c r="H13" s="18"/>
      <c r="I13" s="18"/>
      <c r="J13" s="19">
        <f>'B smjer'!M7</f>
        <v>23</v>
      </c>
      <c r="K13" s="18"/>
      <c r="L13" s="18"/>
      <c r="M13" s="19">
        <f>'B smjer'!I7</f>
        <v>17</v>
      </c>
      <c r="N13" s="19">
        <f>'B smjer'!L7</f>
        <v>21</v>
      </c>
      <c r="O13" s="19">
        <f>'B smjer'!O7</f>
        <v>44</v>
      </c>
      <c r="P13" s="20" t="str">
        <f>'B smjer'!P7</f>
        <v>F</v>
      </c>
    </row>
    <row r="14" spans="1:18" ht="15" customHeight="1" x14ac:dyDescent="0.3">
      <c r="A14" s="16" t="str">
        <f>CONCATENATE(CONCATENATE('B smjer'!A8,"/"),'B smjer'!B8)</f>
        <v>16/2018</v>
      </c>
      <c r="B14" s="17" t="str">
        <f>CONCATENATE(CONCATENATE('B smjer'!C8," "),'B smjer'!D8)</f>
        <v>Radojka Poleksić</v>
      </c>
      <c r="C14" s="18"/>
      <c r="D14" s="18"/>
      <c r="E14" s="18"/>
      <c r="F14" s="18"/>
      <c r="G14" s="18"/>
      <c r="H14" s="18"/>
      <c r="I14" s="18"/>
      <c r="J14" s="19">
        <f>'B smjer'!M8</f>
        <v>34</v>
      </c>
      <c r="K14" s="18"/>
      <c r="L14" s="18"/>
      <c r="M14" s="19">
        <f>'B smjer'!I8</f>
        <v>36</v>
      </c>
      <c r="N14" s="19">
        <f>'B smjer'!L8</f>
        <v>46</v>
      </c>
      <c r="O14" s="19">
        <f>'B smjer'!O8</f>
        <v>80</v>
      </c>
      <c r="P14" s="20" t="str">
        <f>'B smjer'!P8</f>
        <v>B</v>
      </c>
    </row>
    <row r="15" spans="1:18" ht="15" customHeight="1" x14ac:dyDescent="0.3">
      <c r="A15" s="16" t="str">
        <f>CONCATENATE(CONCATENATE('B smjer'!A9,"/"),'B smjer'!B9)</f>
        <v>18/2018</v>
      </c>
      <c r="B15" s="17" t="str">
        <f>CONCATENATE(CONCATENATE('B smjer'!C9," "),'B smjer'!D9)</f>
        <v>Marija Došljak</v>
      </c>
      <c r="C15" s="18"/>
      <c r="D15" s="18"/>
      <c r="E15" s="18"/>
      <c r="F15" s="18"/>
      <c r="G15" s="18"/>
      <c r="H15" s="18"/>
      <c r="I15" s="18"/>
      <c r="J15" s="19">
        <f>'B smjer'!M9</f>
        <v>42</v>
      </c>
      <c r="K15" s="18"/>
      <c r="L15" s="18"/>
      <c r="M15" s="19">
        <f>'B smjer'!I9</f>
        <v>43</v>
      </c>
      <c r="N15" s="19">
        <f>'B smjer'!L9</f>
        <v>51</v>
      </c>
      <c r="O15" s="19">
        <f>'B smjer'!O9</f>
        <v>93</v>
      </c>
      <c r="P15" s="20" t="str">
        <f>'B smjer'!P9</f>
        <v>A</v>
      </c>
      <c r="Q15" s="31"/>
      <c r="R15" s="31"/>
    </row>
    <row r="16" spans="1:18" ht="15" customHeight="1" x14ac:dyDescent="0.3">
      <c r="A16" s="16" t="str">
        <f>CONCATENATE(CONCATENATE('B smjer'!A10,"/"),'B smjer'!B10)</f>
        <v>20/2018</v>
      </c>
      <c r="B16" s="17" t="str">
        <f>CONCATENATE(CONCATENATE('B smjer'!C10," "),'B smjer'!D10)</f>
        <v>Bane Petričić</v>
      </c>
      <c r="C16" s="18"/>
      <c r="D16" s="18"/>
      <c r="E16" s="18"/>
      <c r="F16" s="18"/>
      <c r="G16" s="18"/>
      <c r="H16" s="18"/>
      <c r="I16" s="18"/>
      <c r="J16" s="19">
        <f>'B smjer'!M10</f>
        <v>32</v>
      </c>
      <c r="K16" s="18"/>
      <c r="L16" s="18"/>
      <c r="M16" s="19" t="str">
        <f>'B smjer'!I10</f>
        <v/>
      </c>
      <c r="N16" s="19">
        <f>'B smjer'!L10</f>
        <v>43</v>
      </c>
      <c r="O16" s="19">
        <f>'B smjer'!O10</f>
        <v>75</v>
      </c>
      <c r="P16" s="20" t="str">
        <f>'B smjer'!P10</f>
        <v>C</v>
      </c>
      <c r="Q16" s="31"/>
      <c r="R16" s="31"/>
    </row>
    <row r="17" spans="1:18" ht="15" customHeight="1" x14ac:dyDescent="0.3">
      <c r="A17" s="16" t="str">
        <f>CONCATENATE(CONCATENATE('B smjer'!A11,"/"),'B smjer'!B11)</f>
        <v>28/2018</v>
      </c>
      <c r="B17" s="17" t="str">
        <f>CONCATENATE(CONCATENATE('B smjer'!C11," "),'B smjer'!D11)</f>
        <v>Radoman Mijanović</v>
      </c>
      <c r="C17" s="18"/>
      <c r="D17" s="18"/>
      <c r="E17" s="18"/>
      <c r="F17" s="18"/>
      <c r="G17" s="18"/>
      <c r="H17" s="18"/>
      <c r="I17" s="18"/>
      <c r="J17" s="19" t="str">
        <f>'B smjer'!M11</f>
        <v/>
      </c>
      <c r="K17" s="18"/>
      <c r="L17" s="18"/>
      <c r="M17" s="19" t="str">
        <f>'B smjer'!I11</f>
        <v/>
      </c>
      <c r="N17" s="19" t="str">
        <f>'B smjer'!L11</f>
        <v/>
      </c>
      <c r="O17" s="19">
        <f>'B smjer'!O11</f>
        <v>0</v>
      </c>
      <c r="P17" s="20" t="str">
        <f>'B smjer'!P11</f>
        <v>F</v>
      </c>
      <c r="Q17" s="31"/>
      <c r="R17" s="31"/>
    </row>
    <row r="18" spans="1:18" ht="15" customHeight="1" x14ac:dyDescent="0.3">
      <c r="A18" s="16" t="str">
        <f>CONCATENATE(CONCATENATE('B smjer'!A12,"/"),'B smjer'!B12)</f>
        <v>30/2018</v>
      </c>
      <c r="B18" s="17" t="str">
        <f>CONCATENATE(CONCATENATE('B smjer'!C12," "),'B smjer'!D12)</f>
        <v>Marija Gajović</v>
      </c>
      <c r="C18" s="18"/>
      <c r="D18" s="18"/>
      <c r="E18" s="18"/>
      <c r="F18" s="18"/>
      <c r="G18" s="18"/>
      <c r="H18" s="18"/>
      <c r="I18" s="18"/>
      <c r="J18" s="19">
        <f>'B smjer'!M12</f>
        <v>9</v>
      </c>
      <c r="K18" s="18"/>
      <c r="L18" s="18"/>
      <c r="M18" s="19" t="str">
        <f>'B smjer'!I12</f>
        <v/>
      </c>
      <c r="N18" s="19" t="str">
        <f>'B smjer'!L12</f>
        <v/>
      </c>
      <c r="O18" s="19">
        <f>'B smjer'!O12</f>
        <v>9</v>
      </c>
      <c r="P18" s="20" t="str">
        <f>'B smjer'!P12</f>
        <v>F</v>
      </c>
      <c r="Q18" s="31"/>
      <c r="R18" s="31"/>
    </row>
    <row r="19" spans="1:18" ht="15" customHeight="1" x14ac:dyDescent="0.3">
      <c r="A19" s="16" t="str">
        <f>CONCATENATE(CONCATENATE('B smjer'!A13,"/"),'B smjer'!B13)</f>
        <v>8/2017</v>
      </c>
      <c r="B19" s="17" t="str">
        <f>CONCATENATE(CONCATENATE('B smjer'!C13," "),'B smjer'!D13)</f>
        <v>Dijana Popović</v>
      </c>
      <c r="C19" s="18"/>
      <c r="D19" s="18"/>
      <c r="E19" s="18"/>
      <c r="F19" s="18"/>
      <c r="G19" s="18"/>
      <c r="H19" s="18"/>
      <c r="I19" s="18"/>
      <c r="J19" s="19" t="str">
        <f>'B smjer'!M13</f>
        <v/>
      </c>
      <c r="K19" s="18"/>
      <c r="L19" s="18"/>
      <c r="M19" s="19" t="str">
        <f>'B smjer'!I13</f>
        <v/>
      </c>
      <c r="N19" s="19" t="str">
        <f>'B smjer'!L13</f>
        <v/>
      </c>
      <c r="O19" s="19">
        <f>'B smjer'!O13</f>
        <v>0</v>
      </c>
      <c r="P19" s="20" t="str">
        <f>'B smjer'!P13</f>
        <v>F</v>
      </c>
      <c r="Q19" s="31"/>
      <c r="R19" s="31"/>
    </row>
    <row r="20" spans="1:18" ht="15" customHeight="1" x14ac:dyDescent="0.3">
      <c r="A20" s="16" t="str">
        <f>CONCATENATE(CONCATENATE('B smjer'!A14,"/"),'B smjer'!B14)</f>
        <v>32/2017</v>
      </c>
      <c r="B20" s="17" t="str">
        <f>CONCATENATE(CONCATENATE('B smjer'!C14," "),'B smjer'!D14)</f>
        <v>Jovan Janjušević</v>
      </c>
      <c r="C20" s="18"/>
      <c r="D20" s="18"/>
      <c r="E20" s="18"/>
      <c r="F20" s="18"/>
      <c r="G20" s="18"/>
      <c r="H20" s="18"/>
      <c r="I20" s="18"/>
      <c r="J20" s="19">
        <f>'B smjer'!M14</f>
        <v>4</v>
      </c>
      <c r="K20" s="18"/>
      <c r="L20" s="18"/>
      <c r="M20" s="19" t="str">
        <f>'B smjer'!I14</f>
        <v/>
      </c>
      <c r="N20" s="19" t="str">
        <f>'B smjer'!L14</f>
        <v/>
      </c>
      <c r="O20" s="19">
        <f>'B smjer'!O14</f>
        <v>4</v>
      </c>
      <c r="P20" s="20" t="str">
        <f>'B smjer'!P14</f>
        <v>F</v>
      </c>
      <c r="Q20" s="31"/>
      <c r="R20" s="31"/>
    </row>
    <row r="21" spans="1:18" ht="15" customHeight="1" x14ac:dyDescent="0.3">
      <c r="A21" s="16" t="str">
        <f>CONCATENATE(CONCATENATE('B smjer'!A15,"/"),'B smjer'!B15)</f>
        <v>2/2016</v>
      </c>
      <c r="B21" s="17" t="str">
        <f>CONCATENATE(CONCATENATE('B smjer'!C15," "),'B smjer'!D15)</f>
        <v>Tijana Bogavac</v>
      </c>
      <c r="C21" s="18"/>
      <c r="D21" s="18"/>
      <c r="E21" s="18"/>
      <c r="F21" s="18"/>
      <c r="G21" s="18"/>
      <c r="H21" s="18"/>
      <c r="I21" s="18"/>
      <c r="J21" s="19">
        <f>'B smjer'!M15</f>
        <v>0</v>
      </c>
      <c r="K21" s="18"/>
      <c r="L21" s="18"/>
      <c r="M21" s="19" t="str">
        <f>'B smjer'!I15</f>
        <v/>
      </c>
      <c r="N21" s="19" t="str">
        <f>'B smjer'!L15</f>
        <v/>
      </c>
      <c r="O21" s="19">
        <f>'B smjer'!O15</f>
        <v>0</v>
      </c>
      <c r="P21" s="20" t="str">
        <f>'B smjer'!P15</f>
        <v>F</v>
      </c>
      <c r="Q21" s="31"/>
      <c r="R21" s="31"/>
    </row>
    <row r="22" spans="1:18" ht="15" customHeight="1" x14ac:dyDescent="0.3">
      <c r="A22" s="16" t="str">
        <f>CONCATENATE(CONCATENATE('B smjer'!A16,"/"),'B smjer'!B16)</f>
        <v>38/2016</v>
      </c>
      <c r="B22" s="17" t="str">
        <f>CONCATENATE(CONCATENATE('B smjer'!C16," "),'B smjer'!D16)</f>
        <v>Bogdan Rakonjac</v>
      </c>
      <c r="C22" s="18"/>
      <c r="D22" s="18"/>
      <c r="E22" s="18"/>
      <c r="F22" s="18"/>
      <c r="G22" s="18"/>
      <c r="H22" s="18"/>
      <c r="I22" s="18"/>
      <c r="J22" s="19">
        <f>'B smjer'!M16</f>
        <v>0</v>
      </c>
      <c r="K22" s="18"/>
      <c r="L22" s="18"/>
      <c r="M22" s="19" t="str">
        <f>'B smjer'!I16</f>
        <v/>
      </c>
      <c r="N22" s="19" t="str">
        <f>'B smjer'!L16</f>
        <v/>
      </c>
      <c r="O22" s="19">
        <f>'B smjer'!O16</f>
        <v>0</v>
      </c>
      <c r="P22" s="20" t="str">
        <f>'B smjer'!P16</f>
        <v>F</v>
      </c>
    </row>
    <row r="23" spans="1:18" ht="15" customHeight="1" x14ac:dyDescent="0.3">
      <c r="A23" s="16" t="str">
        <f>CONCATENATE(CONCATENATE('B smjer'!A17,"/"),'B smjer'!B17)</f>
        <v>14/2015</v>
      </c>
      <c r="B23" s="17" t="str">
        <f>CONCATENATE(CONCATENATE('B smjer'!C17," "),'B smjer'!D17)</f>
        <v>Nebojša Kasalica</v>
      </c>
      <c r="C23" s="18"/>
      <c r="D23" s="18"/>
      <c r="E23" s="18"/>
      <c r="F23" s="18"/>
      <c r="G23" s="18"/>
      <c r="H23" s="18"/>
      <c r="I23" s="18"/>
      <c r="J23" s="19">
        <f>'B smjer'!M17</f>
        <v>12</v>
      </c>
      <c r="K23" s="18"/>
      <c r="L23" s="18"/>
      <c r="M23" s="19" t="str">
        <f>'B smjer'!I17</f>
        <v/>
      </c>
      <c r="N23" s="19" t="str">
        <f>'B smjer'!L17</f>
        <v/>
      </c>
      <c r="O23" s="19">
        <f>'B smjer'!O17</f>
        <v>12</v>
      </c>
      <c r="P23" s="20" t="str">
        <f>'B smjer'!P17</f>
        <v>F</v>
      </c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opLeftCell="A7"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664062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21875" style="11" customWidth="1"/>
    <col min="10" max="10" width="11.109375" style="11"/>
    <col min="11" max="11" width="4.21875" style="11" customWidth="1"/>
    <col min="12" max="12" width="10.6640625" style="11" customWidth="1"/>
    <col min="13" max="13" width="11.109375" style="11"/>
    <col min="14" max="14" width="9.44140625" style="11" customWidth="1"/>
    <col min="15" max="15" width="8.88671875" style="11" customWidth="1"/>
    <col min="16" max="16" width="9.109375" style="11" customWidth="1"/>
    <col min="17" max="16384" width="11.109375" style="11"/>
  </cols>
  <sheetData>
    <row r="1" spans="1:18" ht="15.6" x14ac:dyDescent="0.3">
      <c r="A1" s="72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</row>
    <row r="2" spans="1:18" ht="15" customHeight="1" x14ac:dyDescent="0.3">
      <c r="A2" s="75" t="s">
        <v>175</v>
      </c>
      <c r="B2" s="73"/>
      <c r="C2" s="73"/>
      <c r="D2" s="73"/>
      <c r="E2" s="73"/>
      <c r="F2" s="73"/>
      <c r="G2" s="73"/>
      <c r="H2" s="73"/>
      <c r="I2" s="74"/>
      <c r="J2" s="76" t="s">
        <v>151</v>
      </c>
      <c r="K2" s="73"/>
      <c r="L2" s="73"/>
      <c r="M2" s="73"/>
      <c r="N2" s="73"/>
      <c r="O2" s="73"/>
      <c r="P2" s="74"/>
    </row>
    <row r="3" spans="1:18" ht="15" customHeight="1" x14ac:dyDescent="0.3">
      <c r="A3" s="12" t="s">
        <v>152</v>
      </c>
      <c r="B3" s="33" t="s">
        <v>172</v>
      </c>
      <c r="C3" s="77" t="s">
        <v>216</v>
      </c>
      <c r="D3" s="77"/>
      <c r="E3" s="77"/>
      <c r="F3" s="77"/>
      <c r="G3" s="77"/>
      <c r="H3" s="77"/>
      <c r="I3" s="78"/>
      <c r="J3" s="76" t="s">
        <v>173</v>
      </c>
      <c r="K3" s="73"/>
      <c r="L3" s="73"/>
      <c r="M3" s="74"/>
      <c r="N3" s="76" t="s">
        <v>154</v>
      </c>
      <c r="O3" s="73"/>
      <c r="P3" s="74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9"/>
      <c r="O4" s="79"/>
      <c r="P4" s="79"/>
    </row>
    <row r="5" spans="1:18" ht="15" customHeight="1" x14ac:dyDescent="0.3">
      <c r="A5" s="80" t="s">
        <v>155</v>
      </c>
      <c r="B5" s="82" t="s">
        <v>156</v>
      </c>
      <c r="C5" s="84" t="s">
        <v>157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5" t="s">
        <v>158</v>
      </c>
      <c r="P5" s="87" t="s">
        <v>148</v>
      </c>
    </row>
    <row r="6" spans="1:18" ht="15" customHeight="1" x14ac:dyDescent="0.3">
      <c r="A6" s="81"/>
      <c r="B6" s="83"/>
      <c r="C6" s="87" t="s">
        <v>159</v>
      </c>
      <c r="D6" s="82" t="s">
        <v>160</v>
      </c>
      <c r="E6" s="83"/>
      <c r="F6" s="83"/>
      <c r="G6" s="83"/>
      <c r="H6" s="83"/>
      <c r="I6" s="83"/>
      <c r="J6" s="82" t="s">
        <v>161</v>
      </c>
      <c r="K6" s="83"/>
      <c r="L6" s="83"/>
      <c r="M6" s="82" t="s">
        <v>162</v>
      </c>
      <c r="N6" s="83"/>
      <c r="O6" s="86"/>
      <c r="P6" s="88"/>
    </row>
    <row r="7" spans="1:18" ht="15" customHeight="1" x14ac:dyDescent="0.3">
      <c r="A7" s="81"/>
      <c r="B7" s="83"/>
      <c r="C7" s="88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86"/>
      <c r="P7" s="88"/>
    </row>
    <row r="8" spans="1:18" ht="15" customHeight="1" x14ac:dyDescent="0.3">
      <c r="A8" s="16" t="str">
        <f>CONCATENATE(CONCATENATE('C smjer'!A2,"/"),'C smjer'!B2)</f>
        <v>1/2018</v>
      </c>
      <c r="B8" s="17" t="str">
        <f>CONCATENATE(CONCATENATE('C smjer'!C2," "),'C smjer'!D2)</f>
        <v>Boban Božović</v>
      </c>
      <c r="C8" s="18"/>
      <c r="D8" s="18"/>
      <c r="E8" s="18"/>
      <c r="F8" s="18"/>
      <c r="G8" s="18"/>
      <c r="H8" s="18"/>
      <c r="I8" s="18"/>
      <c r="J8" s="19">
        <f>'C smjer'!M2</f>
        <v>24</v>
      </c>
      <c r="K8" s="18"/>
      <c r="L8" s="18"/>
      <c r="M8" s="19" t="str">
        <f>'C smjer'!I2</f>
        <v/>
      </c>
      <c r="N8" s="19">
        <f>'C smjer'!L2</f>
        <v>19</v>
      </c>
      <c r="O8" s="34">
        <f>'C smjer'!O2</f>
        <v>43</v>
      </c>
      <c r="P8" s="20" t="str">
        <f>'C smjer'!P2</f>
        <v>F</v>
      </c>
    </row>
    <row r="9" spans="1:18" ht="15" customHeight="1" x14ac:dyDescent="0.3">
      <c r="A9" s="16" t="str">
        <f>CONCATENATE(CONCATENATE('C smjer'!A3,"/"),'C smjer'!B3)</f>
        <v>9/2018</v>
      </c>
      <c r="B9" s="17" t="str">
        <f>CONCATENATE(CONCATENATE('C smjer'!C3," "),'C smjer'!D3)</f>
        <v>Stefan Rašović</v>
      </c>
      <c r="C9" s="18"/>
      <c r="D9" s="18"/>
      <c r="E9" s="18"/>
      <c r="F9" s="18"/>
      <c r="G9" s="18"/>
      <c r="H9" s="18"/>
      <c r="I9" s="18"/>
      <c r="J9" s="19">
        <f>'C smjer'!M3</f>
        <v>39</v>
      </c>
      <c r="K9" s="18"/>
      <c r="L9" s="18"/>
      <c r="M9" s="19" t="str">
        <f>'C smjer'!I3</f>
        <v/>
      </c>
      <c r="N9" s="19" t="str">
        <f>'C smjer'!L3</f>
        <v/>
      </c>
      <c r="O9" s="34">
        <f>'C smjer'!O3</f>
        <v>39</v>
      </c>
      <c r="P9" s="20" t="str">
        <f>'C smjer'!P3</f>
        <v>F</v>
      </c>
    </row>
    <row r="10" spans="1:18" ht="15" customHeight="1" x14ac:dyDescent="0.3">
      <c r="A10" s="16" t="str">
        <f>CONCATENATE(CONCATENATE('C smjer'!A4,"/"),'C smjer'!B4)</f>
        <v>11/2018</v>
      </c>
      <c r="B10" s="17" t="str">
        <f>CONCATENATE(CONCATENATE('C smjer'!C4," "),'C smjer'!D4)</f>
        <v>Luka Utješinović</v>
      </c>
      <c r="C10" s="18"/>
      <c r="D10" s="18"/>
      <c r="E10" s="18"/>
      <c r="F10" s="18"/>
      <c r="G10" s="18"/>
      <c r="H10" s="18"/>
      <c r="I10" s="18"/>
      <c r="J10" s="19">
        <f>'C smjer'!M4</f>
        <v>43</v>
      </c>
      <c r="K10" s="18"/>
      <c r="L10" s="18"/>
      <c r="M10" s="19">
        <f>'C smjer'!I4</f>
        <v>48</v>
      </c>
      <c r="N10" s="19" t="str">
        <f>'C smjer'!L4</f>
        <v/>
      </c>
      <c r="O10" s="34">
        <f>'C smjer'!O4</f>
        <v>91</v>
      </c>
      <c r="P10" s="20" t="str">
        <f>'C smjer'!P4</f>
        <v>A</v>
      </c>
    </row>
    <row r="11" spans="1:18" ht="15" customHeight="1" x14ac:dyDescent="0.3">
      <c r="A11" s="16" t="str">
        <f>CONCATENATE(CONCATENATE('C smjer'!A5,"/"),'C smjer'!B5)</f>
        <v>15/2018</v>
      </c>
      <c r="B11" s="17" t="str">
        <f>CONCATENATE(CONCATENATE('C smjer'!C5," "),'C smjer'!D5)</f>
        <v>Damir Delijić</v>
      </c>
      <c r="C11" s="18"/>
      <c r="D11" s="18"/>
      <c r="E11" s="18"/>
      <c r="F11" s="18"/>
      <c r="G11" s="18"/>
      <c r="H11" s="18"/>
      <c r="I11" s="18"/>
      <c r="J11" s="19">
        <f>'C smjer'!M5</f>
        <v>17</v>
      </c>
      <c r="K11" s="18"/>
      <c r="L11" s="18"/>
      <c r="M11" s="19" t="str">
        <f>'C smjer'!I5</f>
        <v/>
      </c>
      <c r="N11" s="19" t="str">
        <f>'C smjer'!L5</f>
        <v/>
      </c>
      <c r="O11" s="34">
        <f>'C smjer'!O5</f>
        <v>17</v>
      </c>
      <c r="P11" s="20" t="str">
        <f>'C smjer'!P5</f>
        <v>F</v>
      </c>
    </row>
    <row r="12" spans="1:18" ht="15" customHeight="1" x14ac:dyDescent="0.3">
      <c r="A12" s="16" t="str">
        <f>CONCATENATE(CONCATENATE('C smjer'!A6,"/"),'C smjer'!B6)</f>
        <v>17/2018</v>
      </c>
      <c r="B12" s="17" t="str">
        <f>CONCATENATE(CONCATENATE('C smjer'!C6," "),'C smjer'!D6)</f>
        <v>Vojislav Đilas</v>
      </c>
      <c r="C12" s="18"/>
      <c r="D12" s="18"/>
      <c r="E12" s="18"/>
      <c r="F12" s="18"/>
      <c r="G12" s="18"/>
      <c r="H12" s="18"/>
      <c r="I12" s="18"/>
      <c r="J12" s="19">
        <f>'C smjer'!M6</f>
        <v>37</v>
      </c>
      <c r="K12" s="18"/>
      <c r="L12" s="18"/>
      <c r="M12" s="19" t="str">
        <f>'C smjer'!I6</f>
        <v/>
      </c>
      <c r="N12" s="19">
        <f>'C smjer'!L6</f>
        <v>13</v>
      </c>
      <c r="O12" s="34">
        <f>'C smjer'!O6</f>
        <v>50</v>
      </c>
      <c r="P12" s="20" t="str">
        <f>'C smjer'!P6</f>
        <v>E</v>
      </c>
    </row>
    <row r="13" spans="1:18" ht="15" customHeight="1" x14ac:dyDescent="0.3">
      <c r="A13" s="16" t="str">
        <f>CONCATENATE(CONCATENATE('C smjer'!A7,"/"),'C smjer'!B7)</f>
        <v>20/2018</v>
      </c>
      <c r="B13" s="17" t="str">
        <f>CONCATENATE(CONCATENATE('C smjer'!C7," "),'C smjer'!D7)</f>
        <v>Nemanja Novović</v>
      </c>
      <c r="C13" s="18"/>
      <c r="D13" s="18"/>
      <c r="E13" s="18"/>
      <c r="F13" s="18"/>
      <c r="G13" s="18"/>
      <c r="H13" s="18"/>
      <c r="I13" s="18"/>
      <c r="J13" s="19" t="str">
        <f>'C smjer'!M7</f>
        <v/>
      </c>
      <c r="K13" s="18"/>
      <c r="L13" s="18"/>
      <c r="M13" s="19" t="str">
        <f>'C smjer'!I7</f>
        <v/>
      </c>
      <c r="N13" s="19" t="str">
        <f>'C smjer'!L7</f>
        <v/>
      </c>
      <c r="O13" s="34">
        <f>'C smjer'!O7</f>
        <v>0</v>
      </c>
      <c r="P13" s="20" t="str">
        <f>'C smjer'!P7</f>
        <v>F</v>
      </c>
    </row>
    <row r="14" spans="1:18" ht="15" customHeight="1" x14ac:dyDescent="0.3">
      <c r="A14" s="16" t="str">
        <f>CONCATENATE(CONCATENATE('C smjer'!A8,"/"),'C smjer'!B8)</f>
        <v>22/2018</v>
      </c>
      <c r="B14" s="17" t="str">
        <f>CONCATENATE(CONCATENATE('C smjer'!C8," "),'C smjer'!D8)</f>
        <v>Andrija Živković</v>
      </c>
      <c r="C14" s="18"/>
      <c r="D14" s="18"/>
      <c r="E14" s="18"/>
      <c r="F14" s="18"/>
      <c r="G14" s="18"/>
      <c r="H14" s="18"/>
      <c r="I14" s="18"/>
      <c r="J14" s="19">
        <f>'C smjer'!M8</f>
        <v>30</v>
      </c>
      <c r="K14" s="18"/>
      <c r="L14" s="18"/>
      <c r="M14" s="19" t="str">
        <f>'C smjer'!I8</f>
        <v/>
      </c>
      <c r="N14" s="19">
        <f>'C smjer'!L8</f>
        <v>20</v>
      </c>
      <c r="O14" s="34">
        <f>'C smjer'!O8</f>
        <v>50</v>
      </c>
      <c r="P14" s="20" t="str">
        <f>'C smjer'!P8</f>
        <v>E</v>
      </c>
    </row>
    <row r="15" spans="1:18" ht="15" customHeight="1" x14ac:dyDescent="0.3">
      <c r="A15" s="16" t="str">
        <f>CONCATENATE(CONCATENATE('C smjer'!A9,"/"),'C smjer'!B9)</f>
        <v>28/2018</v>
      </c>
      <c r="B15" s="17" t="str">
        <f>CONCATENATE(CONCATENATE('C smjer'!C9," "),'C smjer'!D9)</f>
        <v>Irina Lazarević</v>
      </c>
      <c r="C15" s="18"/>
      <c r="D15" s="18"/>
      <c r="E15" s="18"/>
      <c r="F15" s="18"/>
      <c r="G15" s="18"/>
      <c r="H15" s="18"/>
      <c r="I15" s="18"/>
      <c r="J15" s="19">
        <f>'C smjer'!M9</f>
        <v>24</v>
      </c>
      <c r="K15" s="18"/>
      <c r="L15" s="18"/>
      <c r="M15" s="19" t="str">
        <f>'C smjer'!I9</f>
        <v/>
      </c>
      <c r="N15" s="19" t="str">
        <f>'C smjer'!L9</f>
        <v/>
      </c>
      <c r="O15" s="34">
        <f>'C smjer'!O9</f>
        <v>24</v>
      </c>
      <c r="P15" s="20" t="str">
        <f>'C smjer'!P9</f>
        <v>F</v>
      </c>
      <c r="Q15" s="31"/>
      <c r="R15" s="31"/>
    </row>
    <row r="16" spans="1:18" ht="15" customHeight="1" x14ac:dyDescent="0.3">
      <c r="A16" s="16" t="str">
        <f>CONCATENATE(CONCATENATE('C smjer'!A10,"/"),'C smjer'!B10)</f>
        <v>29/2018</v>
      </c>
      <c r="B16" s="17" t="str">
        <f>CONCATENATE(CONCATENATE('C smjer'!C10," "),'C smjer'!D10)</f>
        <v>Luka Boljević</v>
      </c>
      <c r="C16" s="18"/>
      <c r="D16" s="18"/>
      <c r="E16" s="18"/>
      <c r="F16" s="18"/>
      <c r="G16" s="18"/>
      <c r="H16" s="18"/>
      <c r="I16" s="18"/>
      <c r="J16" s="19">
        <f>'C smjer'!M10</f>
        <v>40</v>
      </c>
      <c r="K16" s="18"/>
      <c r="L16" s="18"/>
      <c r="M16" s="19" t="str">
        <f>'C smjer'!I10</f>
        <v/>
      </c>
      <c r="N16" s="19">
        <f>'C smjer'!L10</f>
        <v>51</v>
      </c>
      <c r="O16" s="34">
        <f>'C smjer'!O10</f>
        <v>91</v>
      </c>
      <c r="P16" s="20" t="str">
        <f>'C smjer'!P10</f>
        <v>A</v>
      </c>
      <c r="Q16" s="31"/>
      <c r="R16" s="31"/>
    </row>
    <row r="17" spans="1:18" ht="15" customHeight="1" x14ac:dyDescent="0.3">
      <c r="A17" s="16" t="str">
        <f>CONCATENATE(CONCATENATE('C smjer'!A11,"/"),'C smjer'!B11)</f>
        <v>37/2018</v>
      </c>
      <c r="B17" s="17" t="str">
        <f>CONCATENATE(CONCATENATE('C smjer'!C11," "),'C smjer'!D11)</f>
        <v>Jovana Bulajić</v>
      </c>
      <c r="C17" s="18"/>
      <c r="D17" s="18"/>
      <c r="E17" s="18"/>
      <c r="F17" s="18"/>
      <c r="G17" s="18"/>
      <c r="H17" s="18"/>
      <c r="I17" s="18"/>
      <c r="J17" s="19">
        <f>'C smjer'!M11</f>
        <v>31</v>
      </c>
      <c r="K17" s="18"/>
      <c r="L17" s="18"/>
      <c r="M17" s="19" t="str">
        <f>'C smjer'!I11</f>
        <v/>
      </c>
      <c r="N17" s="19">
        <f>'C smjer'!L11</f>
        <v>36</v>
      </c>
      <c r="O17" s="34">
        <f>'C smjer'!O11</f>
        <v>67</v>
      </c>
      <c r="P17" s="20" t="str">
        <f>'C smjer'!P11</f>
        <v>D</v>
      </c>
      <c r="Q17" s="31"/>
      <c r="R17" s="31"/>
    </row>
    <row r="18" spans="1:18" ht="15" customHeight="1" x14ac:dyDescent="0.3">
      <c r="A18" s="16" t="str">
        <f>CONCATENATE(CONCATENATE('C smjer'!A12,"/"),'C smjer'!B12)</f>
        <v>38/2018</v>
      </c>
      <c r="B18" s="17" t="str">
        <f>CONCATENATE(CONCATENATE('C smjer'!C12," "),'C smjer'!D12)</f>
        <v>Admir Krnić</v>
      </c>
      <c r="C18" s="18"/>
      <c r="D18" s="18"/>
      <c r="E18" s="18"/>
      <c r="F18" s="18"/>
      <c r="G18" s="18"/>
      <c r="H18" s="18"/>
      <c r="I18" s="18"/>
      <c r="J18" s="19">
        <f>'C smjer'!M12</f>
        <v>40</v>
      </c>
      <c r="K18" s="18"/>
      <c r="L18" s="18"/>
      <c r="M18" s="19">
        <f>'C smjer'!I12</f>
        <v>50</v>
      </c>
      <c r="N18" s="19" t="str">
        <f>'C smjer'!L12</f>
        <v/>
      </c>
      <c r="O18" s="34">
        <f>'C smjer'!O12</f>
        <v>90</v>
      </c>
      <c r="P18" s="20" t="str">
        <f>'C smjer'!P12</f>
        <v>A</v>
      </c>
      <c r="Q18" s="31"/>
      <c r="R18" s="31"/>
    </row>
    <row r="19" spans="1:18" ht="15" customHeight="1" x14ac:dyDescent="0.3">
      <c r="A19" s="16" t="str">
        <f>CONCATENATE(CONCATENATE('C smjer'!A13,"/"),'C smjer'!B13)</f>
        <v>39/2018</v>
      </c>
      <c r="B19" s="17" t="str">
        <f>CONCATENATE(CONCATENATE('C smjer'!C13," "),'C smjer'!D13)</f>
        <v>Andrijana Blečić</v>
      </c>
      <c r="C19" s="18"/>
      <c r="D19" s="18"/>
      <c r="E19" s="18"/>
      <c r="F19" s="18"/>
      <c r="G19" s="18"/>
      <c r="H19" s="18"/>
      <c r="I19" s="18"/>
      <c r="J19" s="19">
        <f>'C smjer'!M13</f>
        <v>26</v>
      </c>
      <c r="K19" s="18"/>
      <c r="L19" s="18"/>
      <c r="M19" s="19" t="str">
        <f>'C smjer'!I13</f>
        <v/>
      </c>
      <c r="N19" s="19" t="str">
        <f>'C smjer'!L13</f>
        <v/>
      </c>
      <c r="O19" s="34">
        <f>'C smjer'!O13</f>
        <v>26</v>
      </c>
      <c r="P19" s="20" t="str">
        <f>'C smjer'!P13</f>
        <v>F</v>
      </c>
      <c r="Q19" s="31"/>
      <c r="R19" s="31"/>
    </row>
    <row r="20" spans="1:18" ht="15" customHeight="1" x14ac:dyDescent="0.3">
      <c r="A20" s="16" t="str">
        <f>CONCATENATE(CONCATENATE('C smjer'!A14,"/"),'C smjer'!B14)</f>
        <v>40/2018</v>
      </c>
      <c r="B20" s="17" t="str">
        <f>CONCATENATE(CONCATENATE('C smjer'!C14," "),'C smjer'!D14)</f>
        <v>Raden Rovčanin</v>
      </c>
      <c r="C20" s="18"/>
      <c r="D20" s="18"/>
      <c r="E20" s="18"/>
      <c r="F20" s="18"/>
      <c r="G20" s="18"/>
      <c r="H20" s="18"/>
      <c r="I20" s="18"/>
      <c r="J20" s="19">
        <f>'C smjer'!M14</f>
        <v>30</v>
      </c>
      <c r="K20" s="18"/>
      <c r="L20" s="18"/>
      <c r="M20" s="19" t="str">
        <f>'C smjer'!I14</f>
        <v/>
      </c>
      <c r="N20" s="19">
        <f>'C smjer'!L14</f>
        <v>19</v>
      </c>
      <c r="O20" s="34">
        <f>'C smjer'!O14</f>
        <v>49</v>
      </c>
      <c r="P20" s="20" t="str">
        <f>'C smjer'!P14</f>
        <v>F</v>
      </c>
      <c r="Q20" s="31"/>
      <c r="R20" s="31"/>
    </row>
    <row r="21" spans="1:18" ht="15" customHeight="1" x14ac:dyDescent="0.3">
      <c r="A21" s="16" t="str">
        <f>CONCATENATE(CONCATENATE('C smjer'!A15,"/"),'C smjer'!B15)</f>
        <v>41/2018</v>
      </c>
      <c r="B21" s="17" t="str">
        <f>CONCATENATE(CONCATENATE('C smjer'!C15," "),'C smjer'!D15)</f>
        <v>Milka Dedeić</v>
      </c>
      <c r="C21" s="18"/>
      <c r="D21" s="18"/>
      <c r="E21" s="18"/>
      <c r="F21" s="18"/>
      <c r="G21" s="18"/>
      <c r="H21" s="18"/>
      <c r="I21" s="18"/>
      <c r="J21" s="19" t="str">
        <f>'C smjer'!M15</f>
        <v/>
      </c>
      <c r="K21" s="18"/>
      <c r="L21" s="18"/>
      <c r="M21" s="19" t="str">
        <f>'C smjer'!I15</f>
        <v/>
      </c>
      <c r="N21" s="19" t="str">
        <f>'C smjer'!L15</f>
        <v/>
      </c>
      <c r="O21" s="34">
        <f>'C smjer'!O15</f>
        <v>0</v>
      </c>
      <c r="P21" s="20" t="str">
        <f>'C smjer'!P15</f>
        <v>F</v>
      </c>
      <c r="Q21" s="31"/>
      <c r="R21" s="31"/>
    </row>
    <row r="22" spans="1:18" ht="15" customHeight="1" x14ac:dyDescent="0.3">
      <c r="A22" s="16" t="str">
        <f>CONCATENATE(CONCATENATE('C smjer'!A16,"/"),'C smjer'!B16)</f>
        <v>46/2018</v>
      </c>
      <c r="B22" s="17" t="str">
        <f>CONCATENATE(CONCATENATE('C smjer'!C16," "),'C smjer'!D16)</f>
        <v>Nikola Popović</v>
      </c>
      <c r="C22" s="18"/>
      <c r="D22" s="18"/>
      <c r="E22" s="18"/>
      <c r="F22" s="18"/>
      <c r="G22" s="18"/>
      <c r="H22" s="18"/>
      <c r="I22" s="18"/>
      <c r="J22" s="19">
        <f>'C smjer'!M16</f>
        <v>26</v>
      </c>
      <c r="K22" s="18"/>
      <c r="L22" s="18"/>
      <c r="M22" s="19" t="str">
        <f>'C smjer'!I16</f>
        <v/>
      </c>
      <c r="N22" s="19" t="str">
        <f>'C smjer'!L16</f>
        <v/>
      </c>
      <c r="O22" s="34">
        <f>'C smjer'!O16</f>
        <v>26</v>
      </c>
      <c r="P22" s="20" t="str">
        <f>'C smjer'!P16</f>
        <v>F</v>
      </c>
    </row>
    <row r="23" spans="1:18" ht="15" customHeight="1" x14ac:dyDescent="0.3">
      <c r="A23" s="16" t="str">
        <f>CONCATENATE(CONCATENATE('C smjer'!A17,"/"),'C smjer'!B17)</f>
        <v>51/2018</v>
      </c>
      <c r="B23" s="17" t="str">
        <f>CONCATENATE(CONCATENATE('C smjer'!C17," "),'C smjer'!D17)</f>
        <v>Enida Krnić</v>
      </c>
      <c r="C23" s="18"/>
      <c r="D23" s="18"/>
      <c r="E23" s="18"/>
      <c r="F23" s="18"/>
      <c r="G23" s="18"/>
      <c r="H23" s="18"/>
      <c r="I23" s="18"/>
      <c r="J23" s="19">
        <f>'C smjer'!M17</f>
        <v>35</v>
      </c>
      <c r="K23" s="18"/>
      <c r="L23" s="18"/>
      <c r="M23" s="19" t="str">
        <f>'C smjer'!I17</f>
        <v/>
      </c>
      <c r="N23" s="19">
        <f>'C smjer'!L17</f>
        <v>47</v>
      </c>
      <c r="O23" s="34">
        <f>'C smjer'!O17</f>
        <v>82</v>
      </c>
      <c r="P23" s="20" t="str">
        <f>'C smjer'!P17</f>
        <v>B</v>
      </c>
    </row>
    <row r="24" spans="1:18" ht="15" customHeight="1" x14ac:dyDescent="0.3">
      <c r="A24" s="16" t="str">
        <f>CONCATENATE(CONCATENATE('C smjer'!A18,"/"),'C smjer'!B18)</f>
        <v>5/2017</v>
      </c>
      <c r="B24" s="17" t="str">
        <f>CONCATENATE(CONCATENATE('C smjer'!C18," "),'C smjer'!D18)</f>
        <v>Dražen Vuletić</v>
      </c>
      <c r="C24" s="18"/>
      <c r="D24" s="18"/>
      <c r="E24" s="18"/>
      <c r="F24" s="18"/>
      <c r="G24" s="18"/>
      <c r="H24" s="18"/>
      <c r="I24" s="18"/>
      <c r="J24" s="19">
        <f>'C smjer'!M18</f>
        <v>23</v>
      </c>
      <c r="K24" s="18"/>
      <c r="L24" s="18"/>
      <c r="M24" s="19" t="str">
        <f>'C smjer'!I18</f>
        <v/>
      </c>
      <c r="N24" s="19">
        <f>'C smjer'!L18</f>
        <v>27</v>
      </c>
      <c r="O24" s="34">
        <f>'C smjer'!O18</f>
        <v>50</v>
      </c>
      <c r="P24" s="20" t="str">
        <f>'C smjer'!P18</f>
        <v>E</v>
      </c>
    </row>
    <row r="25" spans="1:18" ht="15" customHeight="1" x14ac:dyDescent="0.3">
      <c r="A25" s="16" t="str">
        <f>CONCATENATE(CONCATENATE('C smjer'!A19,"/"),'C smjer'!B19)</f>
        <v>7/2017</v>
      </c>
      <c r="B25" s="17" t="str">
        <f>CONCATENATE(CONCATENATE('C smjer'!C19," "),'C smjer'!D19)</f>
        <v>Stefan Zorić</v>
      </c>
      <c r="C25" s="18"/>
      <c r="D25" s="18"/>
      <c r="E25" s="18"/>
      <c r="F25" s="18"/>
      <c r="G25" s="18"/>
      <c r="H25" s="18"/>
      <c r="I25" s="18"/>
      <c r="J25" s="19">
        <f>'C smjer'!M19</f>
        <v>36</v>
      </c>
      <c r="K25" s="18"/>
      <c r="L25" s="18"/>
      <c r="M25" s="19">
        <f>'C smjer'!I19</f>
        <v>14</v>
      </c>
      <c r="N25" s="19" t="str">
        <f>'C smjer'!L19</f>
        <v/>
      </c>
      <c r="O25" s="34">
        <f>'C smjer'!O19</f>
        <v>50</v>
      </c>
      <c r="P25" s="20" t="str">
        <f>'C smjer'!P19</f>
        <v>E</v>
      </c>
    </row>
    <row r="26" spans="1:18" ht="15" customHeight="1" x14ac:dyDescent="0.3">
      <c r="A26" s="16" t="str">
        <f>CONCATENATE(CONCATENATE('C smjer'!A20,"/"),'C smjer'!B20)</f>
        <v>17/2017</v>
      </c>
      <c r="B26" s="17" t="str">
        <f>CONCATENATE(CONCATENATE('C smjer'!C20," "),'C smjer'!D20)</f>
        <v>Zorana Preradović</v>
      </c>
      <c r="C26" s="18"/>
      <c r="D26" s="18"/>
      <c r="E26" s="18"/>
      <c r="F26" s="18"/>
      <c r="G26" s="18"/>
      <c r="H26" s="18"/>
      <c r="I26" s="18"/>
      <c r="J26" s="19">
        <f>'C smjer'!M20</f>
        <v>14</v>
      </c>
      <c r="K26" s="18"/>
      <c r="L26" s="18"/>
      <c r="M26" s="19" t="str">
        <f>'C smjer'!I20</f>
        <v/>
      </c>
      <c r="N26" s="19" t="str">
        <f>'C smjer'!L20</f>
        <v/>
      </c>
      <c r="O26" s="34">
        <f>'C smjer'!O20</f>
        <v>14</v>
      </c>
      <c r="P26" s="20" t="str">
        <f>'C smjer'!P20</f>
        <v>F</v>
      </c>
    </row>
    <row r="27" spans="1:18" ht="15" customHeight="1" x14ac:dyDescent="0.3">
      <c r="A27" s="16" t="str">
        <f>CONCATENATE(CONCATENATE('C smjer'!A21,"/"),'C smjer'!B21)</f>
        <v>18/2017</v>
      </c>
      <c r="B27" s="17" t="str">
        <f>CONCATENATE(CONCATENATE('C smjer'!C21," "),'C smjer'!D21)</f>
        <v>Nikola Vlahović</v>
      </c>
      <c r="C27" s="18"/>
      <c r="D27" s="18"/>
      <c r="E27" s="18"/>
      <c r="F27" s="18"/>
      <c r="G27" s="18"/>
      <c r="H27" s="18"/>
      <c r="I27" s="18"/>
      <c r="J27" s="19" t="str">
        <f>'C smjer'!M21</f>
        <v/>
      </c>
      <c r="K27" s="18"/>
      <c r="L27" s="18"/>
      <c r="M27" s="19" t="str">
        <f>'C smjer'!I21</f>
        <v/>
      </c>
      <c r="N27" s="19" t="str">
        <f>'C smjer'!L21</f>
        <v/>
      </c>
      <c r="O27" s="34">
        <f>'C smjer'!O21</f>
        <v>0</v>
      </c>
      <c r="P27" s="20" t="str">
        <f>'C smjer'!P21</f>
        <v>F</v>
      </c>
    </row>
    <row r="28" spans="1:18" ht="15" customHeight="1" x14ac:dyDescent="0.3">
      <c r="A28" s="16" t="str">
        <f>CONCATENATE(CONCATENATE('C smjer'!A22,"/"),'C smjer'!B22)</f>
        <v>34/2017</v>
      </c>
      <c r="B28" s="17" t="str">
        <f>CONCATENATE(CONCATENATE('C smjer'!C22," "),'C smjer'!D22)</f>
        <v>Miodrag Račić</v>
      </c>
      <c r="C28" s="18"/>
      <c r="D28" s="18"/>
      <c r="E28" s="18"/>
      <c r="F28" s="18"/>
      <c r="G28" s="18"/>
      <c r="H28" s="18"/>
      <c r="I28" s="18"/>
      <c r="J28" s="19">
        <f>'C smjer'!M22</f>
        <v>34</v>
      </c>
      <c r="K28" s="18"/>
      <c r="L28" s="18"/>
      <c r="M28" s="19">
        <f>'C smjer'!I22</f>
        <v>7</v>
      </c>
      <c r="N28" s="19">
        <f>'C smjer'!L22</f>
        <v>21</v>
      </c>
      <c r="O28" s="34">
        <f>'C smjer'!O22</f>
        <v>55</v>
      </c>
      <c r="P28" s="20" t="str">
        <f>'C smjer'!P22</f>
        <v>E</v>
      </c>
    </row>
    <row r="29" spans="1:18" ht="15" customHeight="1" x14ac:dyDescent="0.3">
      <c r="A29" s="16" t="str">
        <f>CONCATENATE(CONCATENATE('C smjer'!A23,"/"),'C smjer'!B23)</f>
        <v>5/2016</v>
      </c>
      <c r="B29" s="17" t="str">
        <f>CONCATENATE(CONCATENATE('C smjer'!C23," "),'C smjer'!D23)</f>
        <v>Pavle Raičević</v>
      </c>
      <c r="C29" s="18"/>
      <c r="D29" s="18"/>
      <c r="E29" s="18"/>
      <c r="F29" s="18"/>
      <c r="G29" s="18"/>
      <c r="H29" s="18"/>
      <c r="I29" s="18"/>
      <c r="J29" s="19">
        <f>'C smjer'!M23</f>
        <v>6</v>
      </c>
      <c r="K29" s="18"/>
      <c r="L29" s="18"/>
      <c r="M29" s="19" t="str">
        <f>'C smjer'!I23</f>
        <v/>
      </c>
      <c r="N29" s="19" t="str">
        <f>'C smjer'!L23</f>
        <v/>
      </c>
      <c r="O29" s="34">
        <f>'C smjer'!O23</f>
        <v>6</v>
      </c>
      <c r="P29" s="20" t="str">
        <f>'C smjer'!P23</f>
        <v>F</v>
      </c>
    </row>
    <row r="30" spans="1:18" ht="15" customHeight="1" x14ac:dyDescent="0.3">
      <c r="A30" s="16" t="str">
        <f>CONCATENATE(CONCATENATE('C smjer'!A24,"/"),'C smjer'!B24)</f>
        <v>33/2016</v>
      </c>
      <c r="B30" s="17" t="str">
        <f>CONCATENATE(CONCATENATE('C smjer'!C24," "),'C smjer'!D24)</f>
        <v>Dejana Vukčević</v>
      </c>
      <c r="C30" s="18"/>
      <c r="D30" s="18"/>
      <c r="E30" s="18"/>
      <c r="F30" s="18"/>
      <c r="G30" s="18"/>
      <c r="H30" s="18"/>
      <c r="I30" s="18"/>
      <c r="J30" s="19">
        <f>'C smjer'!M24</f>
        <v>26</v>
      </c>
      <c r="K30" s="18"/>
      <c r="L30" s="18"/>
      <c r="M30" s="19">
        <f>'C smjer'!I24</f>
        <v>9</v>
      </c>
      <c r="N30" s="19">
        <f>'C smjer'!L24</f>
        <v>0</v>
      </c>
      <c r="O30" s="34">
        <f>'C smjer'!O24</f>
        <v>26</v>
      </c>
      <c r="P30" s="20" t="str">
        <f>'C smjer'!P24</f>
        <v>F</v>
      </c>
    </row>
    <row r="31" spans="1:18" ht="15" customHeight="1" x14ac:dyDescent="0.3">
      <c r="A31" s="16" t="str">
        <f>CONCATENATE(CONCATENATE('C smjer'!A25,"/"),'C smjer'!B25)</f>
        <v>50/2016</v>
      </c>
      <c r="B31" s="17" t="str">
        <f>CONCATENATE(CONCATENATE('C smjer'!C25," "),'C smjer'!D25)</f>
        <v>Aleksa Vujošević</v>
      </c>
      <c r="C31" s="18"/>
      <c r="D31" s="18"/>
      <c r="E31" s="18"/>
      <c r="F31" s="18"/>
      <c r="G31" s="18"/>
      <c r="H31" s="18"/>
      <c r="I31" s="18"/>
      <c r="J31" s="19">
        <f>'C smjer'!M25</f>
        <v>4</v>
      </c>
      <c r="K31" s="18"/>
      <c r="L31" s="18"/>
      <c r="M31" s="19" t="str">
        <f>'C smjer'!I25</f>
        <v/>
      </c>
      <c r="N31" s="19" t="str">
        <f>'C smjer'!L25</f>
        <v/>
      </c>
      <c r="O31" s="34">
        <f>'C smjer'!O25</f>
        <v>4</v>
      </c>
      <c r="P31" s="20" t="str">
        <f>'C smjer'!P25</f>
        <v>F</v>
      </c>
    </row>
    <row r="32" spans="1:18" ht="15" customHeight="1" x14ac:dyDescent="0.3">
      <c r="A32" s="16" t="str">
        <f>CONCATENATE(CONCATENATE('C smjer'!A26,"/"),'C smjer'!B26)</f>
        <v>7046/2016</v>
      </c>
      <c r="B32" s="17" t="str">
        <f>CONCATENATE(CONCATENATE('C smjer'!C26," "),'C smjer'!D26)</f>
        <v>Nikola Kadić</v>
      </c>
      <c r="C32" s="18"/>
      <c r="D32" s="18"/>
      <c r="E32" s="18"/>
      <c r="F32" s="18"/>
      <c r="G32" s="18"/>
      <c r="H32" s="18"/>
      <c r="I32" s="18"/>
      <c r="J32" s="19" t="str">
        <f>'C smjer'!M26</f>
        <v/>
      </c>
      <c r="K32" s="18"/>
      <c r="L32" s="18"/>
      <c r="M32" s="19" t="str">
        <f>'C smjer'!I26</f>
        <v/>
      </c>
      <c r="N32" s="19" t="str">
        <f>'C smjer'!L26</f>
        <v/>
      </c>
      <c r="O32" s="34">
        <f>'C smjer'!O26</f>
        <v>0</v>
      </c>
      <c r="P32" s="20" t="str">
        <f>'C smjer'!P26</f>
        <v>F</v>
      </c>
    </row>
    <row r="33" spans="1:16" x14ac:dyDescent="0.3">
      <c r="A33" s="16" t="str">
        <f>CONCATENATE(CONCATENATE('C smjer'!A27,"/"),'C smjer'!B27)</f>
        <v>7027/2015</v>
      </c>
      <c r="B33" s="17" t="str">
        <f>CONCATENATE(CONCATENATE('C smjer'!C27," "),'C smjer'!D27)</f>
        <v>Andrija Mrvošević</v>
      </c>
      <c r="C33" s="18"/>
      <c r="D33" s="18"/>
      <c r="E33" s="18"/>
      <c r="F33" s="18"/>
      <c r="G33" s="18"/>
      <c r="H33" s="18"/>
      <c r="I33" s="18"/>
      <c r="J33" s="19" t="str">
        <f>'C smjer'!M27</f>
        <v/>
      </c>
      <c r="K33" s="18"/>
      <c r="L33" s="18"/>
      <c r="M33" s="19" t="str">
        <f>'C smjer'!I27</f>
        <v/>
      </c>
      <c r="N33" s="19" t="str">
        <f>'C smjer'!L27</f>
        <v/>
      </c>
      <c r="O33" s="34">
        <f>'C smjer'!O27</f>
        <v>0</v>
      </c>
      <c r="P33" s="20" t="str">
        <f>'C smjer'!P27</f>
        <v>F</v>
      </c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8.77734375" style="11" customWidth="1"/>
    <col min="5" max="5" width="8.77734375" style="32" customWidth="1"/>
    <col min="6" max="6" width="8.77734375" style="11" customWidth="1"/>
    <col min="7" max="7" width="11.5546875" style="11" customWidth="1"/>
    <col min="8" max="26" width="8.6640625" style="11" customWidth="1"/>
    <col min="27" max="16384" width="14.44140625" style="11"/>
  </cols>
  <sheetData>
    <row r="1" spans="1:7" x14ac:dyDescent="0.3">
      <c r="A1" s="89" t="s">
        <v>176</v>
      </c>
      <c r="B1" s="90"/>
      <c r="C1" s="90"/>
      <c r="D1" s="90"/>
      <c r="E1" s="90"/>
      <c r="F1" s="90"/>
      <c r="G1" s="91"/>
    </row>
    <row r="2" spans="1:7" x14ac:dyDescent="0.3">
      <c r="A2" s="92" t="s">
        <v>185</v>
      </c>
      <c r="B2" s="73"/>
      <c r="C2" s="73"/>
      <c r="D2" s="73"/>
      <c r="E2" s="73"/>
      <c r="F2" s="73"/>
      <c r="G2" s="93"/>
    </row>
    <row r="3" spans="1:7" x14ac:dyDescent="0.3">
      <c r="A3" s="92" t="s">
        <v>177</v>
      </c>
      <c r="B3" s="73"/>
      <c r="C3" s="74"/>
      <c r="D3" s="94" t="s">
        <v>186</v>
      </c>
      <c r="E3" s="73"/>
      <c r="F3" s="73"/>
      <c r="G3" s="93"/>
    </row>
    <row r="4" spans="1:7" ht="15" thickBot="1" x14ac:dyDescent="0.35">
      <c r="A4" s="95" t="s">
        <v>187</v>
      </c>
      <c r="B4" s="96"/>
      <c r="C4" s="97"/>
      <c r="D4" s="98" t="s">
        <v>178</v>
      </c>
      <c r="E4" s="96"/>
      <c r="F4" s="96"/>
      <c r="G4" s="99"/>
    </row>
    <row r="5" spans="1:7" ht="15" thickBot="1" x14ac:dyDescent="0.35"/>
    <row r="6" spans="1:7" x14ac:dyDescent="0.3">
      <c r="A6" s="100" t="s">
        <v>179</v>
      </c>
      <c r="B6" s="102" t="s">
        <v>180</v>
      </c>
      <c r="C6" s="102" t="s">
        <v>156</v>
      </c>
      <c r="D6" s="104" t="s">
        <v>181</v>
      </c>
      <c r="E6" s="105"/>
      <c r="F6" s="106"/>
      <c r="G6" s="107" t="s">
        <v>182</v>
      </c>
    </row>
    <row r="7" spans="1:7" ht="43.2" customHeight="1" thickBot="1" x14ac:dyDescent="0.35">
      <c r="A7" s="101"/>
      <c r="B7" s="103"/>
      <c r="C7" s="103"/>
      <c r="D7" s="35" t="s">
        <v>183</v>
      </c>
      <c r="E7" s="36" t="s">
        <v>184</v>
      </c>
      <c r="F7" s="35" t="s">
        <v>147</v>
      </c>
      <c r="G7" s="108"/>
    </row>
    <row r="8" spans="1:7" x14ac:dyDescent="0.3">
      <c r="A8" s="37">
        <v>1</v>
      </c>
      <c r="B8" s="38" t="str">
        <f>EvidencijaA!A8</f>
        <v>20/2020</v>
      </c>
      <c r="C8" s="38" t="str">
        <f>EvidencijaA!B8</f>
        <v>Danica Duković</v>
      </c>
      <c r="D8" s="37" t="str">
        <f>'A smjer'!M2</f>
        <v/>
      </c>
      <c r="E8" s="39" t="str">
        <f>'A smjer'!N2</f>
        <v/>
      </c>
      <c r="F8" s="37">
        <f>'A smjer'!O2</f>
        <v>0</v>
      </c>
      <c r="G8" s="39" t="str">
        <f>'A smjer'!P2</f>
        <v>F</v>
      </c>
    </row>
    <row r="9" spans="1:7" x14ac:dyDescent="0.3">
      <c r="A9" s="37">
        <f>A8+1</f>
        <v>2</v>
      </c>
      <c r="B9" s="38" t="str">
        <f>EvidencijaA!A9</f>
        <v>21/2020</v>
      </c>
      <c r="C9" s="38" t="str">
        <f>EvidencijaA!B9</f>
        <v>Milica Uskoković</v>
      </c>
      <c r="D9" s="37" t="str">
        <f>'A smjer'!M3</f>
        <v/>
      </c>
      <c r="E9" s="39" t="str">
        <f>'A smjer'!N3</f>
        <v/>
      </c>
      <c r="F9" s="37">
        <f>'A smjer'!O3</f>
        <v>0</v>
      </c>
      <c r="G9" s="39" t="str">
        <f>'A smjer'!P3</f>
        <v>F</v>
      </c>
    </row>
    <row r="10" spans="1:7" x14ac:dyDescent="0.3">
      <c r="A10" s="37">
        <f t="shared" ref="A10:A14" si="0">A9+1</f>
        <v>3</v>
      </c>
      <c r="B10" s="38" t="str">
        <f>EvidencijaA!A10</f>
        <v>22/2020</v>
      </c>
      <c r="C10" s="38" t="str">
        <f>EvidencijaA!B10</f>
        <v>Maša Laban</v>
      </c>
      <c r="D10" s="37" t="str">
        <f>'A smjer'!M4</f>
        <v/>
      </c>
      <c r="E10" s="39" t="str">
        <f>'A smjer'!N4</f>
        <v/>
      </c>
      <c r="F10" s="37">
        <f>'A smjer'!O4</f>
        <v>0</v>
      </c>
      <c r="G10" s="39" t="str">
        <f>'A smjer'!P4</f>
        <v>F</v>
      </c>
    </row>
    <row r="11" spans="1:7" x14ac:dyDescent="0.3">
      <c r="A11" s="37">
        <f t="shared" si="0"/>
        <v>4</v>
      </c>
      <c r="B11" s="38" t="str">
        <f>EvidencijaA!A11</f>
        <v>16/2019</v>
      </c>
      <c r="C11" s="38" t="str">
        <f>EvidencijaA!B11</f>
        <v>Semra Jonuz</v>
      </c>
      <c r="D11" s="37">
        <f>'A smjer'!M5</f>
        <v>14</v>
      </c>
      <c r="E11" s="39" t="str">
        <f>'A smjer'!N5</f>
        <v/>
      </c>
      <c r="F11" s="37">
        <f>'A smjer'!O5</f>
        <v>14</v>
      </c>
      <c r="G11" s="39" t="str">
        <f>'A smjer'!P5</f>
        <v>F</v>
      </c>
    </row>
    <row r="12" spans="1:7" x14ac:dyDescent="0.3">
      <c r="A12" s="37">
        <f t="shared" si="0"/>
        <v>5</v>
      </c>
      <c r="B12" s="38" t="str">
        <f>EvidencijaA!A12</f>
        <v>3/2018</v>
      </c>
      <c r="C12" s="38" t="str">
        <f>EvidencijaA!B12</f>
        <v>Milijana Zindović</v>
      </c>
      <c r="D12" s="37">
        <f>'A smjer'!M6</f>
        <v>23</v>
      </c>
      <c r="E12" s="39">
        <f>'A smjer'!N6</f>
        <v>40</v>
      </c>
      <c r="F12" s="37">
        <f>'A smjer'!O6</f>
        <v>63</v>
      </c>
      <c r="G12" s="39" t="str">
        <f>'A smjer'!P6</f>
        <v>D</v>
      </c>
    </row>
    <row r="13" spans="1:7" x14ac:dyDescent="0.3">
      <c r="A13" s="40">
        <f t="shared" si="0"/>
        <v>6</v>
      </c>
      <c r="B13" s="41" t="str">
        <f>EvidencijaA!A13</f>
        <v>8/2018</v>
      </c>
      <c r="C13" s="41" t="str">
        <f>EvidencijaA!B13</f>
        <v>Adnana Kurmemović</v>
      </c>
      <c r="D13" s="40">
        <f>'A smjer'!M7</f>
        <v>24</v>
      </c>
      <c r="E13" s="42">
        <f>'A smjer'!N7</f>
        <v>26</v>
      </c>
      <c r="F13" s="40">
        <f>'A smjer'!O7</f>
        <v>50</v>
      </c>
      <c r="G13" s="42" t="str">
        <f>'A smjer'!P7</f>
        <v>E</v>
      </c>
    </row>
    <row r="14" spans="1:7" x14ac:dyDescent="0.3">
      <c r="A14" s="61">
        <f t="shared" si="0"/>
        <v>7</v>
      </c>
      <c r="B14" s="62" t="str">
        <f>EvidencijaA!A14</f>
        <v>22/2017</v>
      </c>
      <c r="C14" s="62" t="str">
        <f>EvidencijaA!B14</f>
        <v>Ivana Fatić</v>
      </c>
      <c r="D14" s="63" t="str">
        <f>'A smjer'!M8</f>
        <v/>
      </c>
      <c r="E14" s="64" t="str">
        <f>'A smjer'!N8</f>
        <v/>
      </c>
      <c r="F14" s="63">
        <f>'A smjer'!O8</f>
        <v>0</v>
      </c>
      <c r="G14" s="65" t="str">
        <f>'A smjer'!P8</f>
        <v>F</v>
      </c>
    </row>
    <row r="15" spans="1:7" x14ac:dyDescent="0.3">
      <c r="A15" s="45"/>
      <c r="B15" s="22"/>
      <c r="C15" s="22"/>
      <c r="D15" s="45"/>
      <c r="E15" s="27"/>
      <c r="F15" s="45"/>
      <c r="G15" s="27"/>
    </row>
    <row r="16" spans="1:7" x14ac:dyDescent="0.3">
      <c r="A16" s="45"/>
      <c r="B16" s="22"/>
      <c r="C16" s="22"/>
      <c r="D16" s="45"/>
      <c r="E16" s="27"/>
      <c r="F16" s="45"/>
      <c r="G16" s="27"/>
    </row>
    <row r="17" spans="1:7" x14ac:dyDescent="0.3">
      <c r="A17" s="45"/>
      <c r="B17" s="22"/>
      <c r="C17" s="22"/>
      <c r="D17" s="45"/>
      <c r="E17" s="27"/>
      <c r="F17" s="45"/>
      <c r="G17" s="27"/>
    </row>
    <row r="18" spans="1:7" x14ac:dyDescent="0.3">
      <c r="A18" s="45"/>
      <c r="B18" s="22"/>
      <c r="C18" s="22"/>
      <c r="D18" s="45"/>
      <c r="E18" s="27"/>
      <c r="F18" s="45"/>
      <c r="G18" s="27"/>
    </row>
    <row r="19" spans="1:7" x14ac:dyDescent="0.3">
      <c r="A19" s="45"/>
      <c r="B19" s="22"/>
      <c r="C19" s="22"/>
      <c r="D19" s="45"/>
      <c r="E19" s="27"/>
      <c r="F19" s="45"/>
      <c r="G19" s="27"/>
    </row>
    <row r="20" spans="1:7" x14ac:dyDescent="0.3">
      <c r="A20" s="45"/>
      <c r="B20" s="22"/>
      <c r="C20" s="22"/>
      <c r="D20" s="45"/>
      <c r="E20" s="27"/>
      <c r="F20" s="45"/>
      <c r="G20" s="27"/>
    </row>
    <row r="21" spans="1:7" x14ac:dyDescent="0.3">
      <c r="A21" s="45"/>
      <c r="B21" s="22"/>
      <c r="C21" s="22"/>
      <c r="D21" s="45"/>
      <c r="E21" s="27"/>
      <c r="F21" s="45"/>
      <c r="G21" s="27"/>
    </row>
    <row r="22" spans="1:7" x14ac:dyDescent="0.3">
      <c r="A22" s="45"/>
      <c r="B22" s="22"/>
      <c r="C22" s="22"/>
      <c r="D22" s="45"/>
      <c r="E22" s="27"/>
      <c r="F22" s="45"/>
      <c r="G22" s="27"/>
    </row>
    <row r="23" spans="1:7" x14ac:dyDescent="0.3">
      <c r="A23" s="45"/>
      <c r="B23" s="22"/>
      <c r="C23" s="22"/>
      <c r="D23" s="45"/>
      <c r="E23" s="27"/>
      <c r="F23" s="45"/>
      <c r="G23" s="27"/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0.5546875" style="32" customWidth="1"/>
    <col min="6" max="6" width="10.21875" style="11" customWidth="1"/>
    <col min="7" max="7" width="12" style="11" customWidth="1"/>
    <col min="8" max="26" width="8.6640625" style="11" customWidth="1"/>
    <col min="27" max="16384" width="14.44140625" style="11"/>
  </cols>
  <sheetData>
    <row r="1" spans="1:7" x14ac:dyDescent="0.3">
      <c r="A1" s="89" t="s">
        <v>176</v>
      </c>
      <c r="B1" s="90"/>
      <c r="C1" s="90"/>
      <c r="D1" s="90"/>
      <c r="E1" s="90"/>
      <c r="F1" s="90"/>
      <c r="G1" s="91"/>
    </row>
    <row r="2" spans="1:7" x14ac:dyDescent="0.3">
      <c r="A2" s="92" t="s">
        <v>188</v>
      </c>
      <c r="B2" s="73"/>
      <c r="C2" s="73"/>
      <c r="D2" s="73"/>
      <c r="E2" s="73"/>
      <c r="F2" s="73"/>
      <c r="G2" s="93"/>
    </row>
    <row r="3" spans="1:7" x14ac:dyDescent="0.3">
      <c r="A3" s="92" t="s">
        <v>177</v>
      </c>
      <c r="B3" s="73"/>
      <c r="C3" s="74"/>
      <c r="D3" s="94" t="s">
        <v>186</v>
      </c>
      <c r="E3" s="73"/>
      <c r="F3" s="73"/>
      <c r="G3" s="93"/>
    </row>
    <row r="4" spans="1:7" ht="15" thickBot="1" x14ac:dyDescent="0.35">
      <c r="A4" s="95" t="s">
        <v>187</v>
      </c>
      <c r="B4" s="96"/>
      <c r="C4" s="97"/>
      <c r="D4" s="98" t="s">
        <v>219</v>
      </c>
      <c r="E4" s="96"/>
      <c r="F4" s="96"/>
      <c r="G4" s="99"/>
    </row>
    <row r="5" spans="1:7" ht="15" thickBot="1" x14ac:dyDescent="0.35"/>
    <row r="6" spans="1:7" x14ac:dyDescent="0.3">
      <c r="A6" s="100" t="s">
        <v>179</v>
      </c>
      <c r="B6" s="102" t="s">
        <v>180</v>
      </c>
      <c r="C6" s="102" t="s">
        <v>156</v>
      </c>
      <c r="D6" s="104" t="s">
        <v>181</v>
      </c>
      <c r="E6" s="105"/>
      <c r="F6" s="106"/>
      <c r="G6" s="107" t="s">
        <v>182</v>
      </c>
    </row>
    <row r="7" spans="1:7" ht="42" customHeight="1" thickBot="1" x14ac:dyDescent="0.35">
      <c r="A7" s="101"/>
      <c r="B7" s="103"/>
      <c r="C7" s="103"/>
      <c r="D7" s="35" t="s">
        <v>183</v>
      </c>
      <c r="E7" s="36" t="s">
        <v>184</v>
      </c>
      <c r="F7" s="35" t="s">
        <v>147</v>
      </c>
      <c r="G7" s="108"/>
    </row>
    <row r="8" spans="1:7" x14ac:dyDescent="0.3">
      <c r="A8" s="37">
        <v>1</v>
      </c>
      <c r="B8" s="38" t="str">
        <f>EvidencijaB!A8</f>
        <v>41/2019</v>
      </c>
      <c r="C8" s="38" t="str">
        <f>EvidencijaB!B8</f>
        <v>Igor Mihajlović</v>
      </c>
      <c r="D8" s="37">
        <f>'B smjer'!M2</f>
        <v>21</v>
      </c>
      <c r="E8" s="39" t="str">
        <f>'B smjer'!N2</f>
        <v/>
      </c>
      <c r="F8" s="37">
        <f>'B smjer'!O2</f>
        <v>21</v>
      </c>
      <c r="G8" s="39" t="str">
        <f>'B smjer'!P2</f>
        <v>F</v>
      </c>
    </row>
    <row r="9" spans="1:7" x14ac:dyDescent="0.3">
      <c r="A9" s="37">
        <f>A8+1</f>
        <v>2</v>
      </c>
      <c r="B9" s="38" t="str">
        <f>EvidencijaB!A9</f>
        <v>5/2018</v>
      </c>
      <c r="C9" s="38" t="str">
        <f>EvidencijaB!B9</f>
        <v>Jovana Bujišić</v>
      </c>
      <c r="D9" s="37">
        <f>'B smjer'!M3</f>
        <v>6</v>
      </c>
      <c r="E9" s="39" t="str">
        <f>'B smjer'!N3</f>
        <v/>
      </c>
      <c r="F9" s="37">
        <f>'B smjer'!O3</f>
        <v>6</v>
      </c>
      <c r="G9" s="39" t="str">
        <f>'B smjer'!P3</f>
        <v>F</v>
      </c>
    </row>
    <row r="10" spans="1:7" x14ac:dyDescent="0.3">
      <c r="A10" s="37">
        <f t="shared" ref="A10:A23" si="0">A9+1</f>
        <v>3</v>
      </c>
      <c r="B10" s="38" t="str">
        <f>EvidencijaB!A10</f>
        <v>7/2018</v>
      </c>
      <c r="C10" s="38" t="str">
        <f>EvidencijaB!B10</f>
        <v>Ljiljana Jelić</v>
      </c>
      <c r="D10" s="37">
        <f>'B smjer'!M4</f>
        <v>5</v>
      </c>
      <c r="E10" s="39" t="str">
        <f>'B smjer'!N4</f>
        <v/>
      </c>
      <c r="F10" s="37">
        <f>'B smjer'!O4</f>
        <v>5</v>
      </c>
      <c r="G10" s="39" t="str">
        <f>'B smjer'!P4</f>
        <v>F</v>
      </c>
    </row>
    <row r="11" spans="1:7" x14ac:dyDescent="0.3">
      <c r="A11" s="37">
        <f t="shared" si="0"/>
        <v>4</v>
      </c>
      <c r="B11" s="38" t="str">
        <f>EvidencijaB!A11</f>
        <v>8/2018</v>
      </c>
      <c r="C11" s="38" t="str">
        <f>EvidencijaB!B11</f>
        <v>Jovan Đurić</v>
      </c>
      <c r="D11" s="37">
        <f>'B smjer'!M5</f>
        <v>32</v>
      </c>
      <c r="E11" s="39">
        <f>'B smjer'!N5</f>
        <v>20</v>
      </c>
      <c r="F11" s="37">
        <f>'B smjer'!O5</f>
        <v>52</v>
      </c>
      <c r="G11" s="39" t="str">
        <f>'B smjer'!P5</f>
        <v>E</v>
      </c>
    </row>
    <row r="12" spans="1:7" x14ac:dyDescent="0.3">
      <c r="A12" s="37">
        <f t="shared" si="0"/>
        <v>5</v>
      </c>
      <c r="B12" s="38" t="str">
        <f>EvidencijaB!A12</f>
        <v>9/2018</v>
      </c>
      <c r="C12" s="38" t="str">
        <f>EvidencijaB!B12</f>
        <v>Tamara Čukić</v>
      </c>
      <c r="D12" s="37">
        <f>'B smjer'!M6</f>
        <v>18</v>
      </c>
      <c r="E12" s="39">
        <f>'B smjer'!N6</f>
        <v>32</v>
      </c>
      <c r="F12" s="37">
        <f>'B smjer'!O6</f>
        <v>50</v>
      </c>
      <c r="G12" s="39" t="str">
        <f>'B smjer'!P6</f>
        <v>E</v>
      </c>
    </row>
    <row r="13" spans="1:7" x14ac:dyDescent="0.3">
      <c r="A13" s="37">
        <f t="shared" si="0"/>
        <v>6</v>
      </c>
      <c r="B13" s="38" t="str">
        <f>EvidencijaB!A13</f>
        <v>15/2018</v>
      </c>
      <c r="C13" s="38" t="str">
        <f>EvidencijaB!B13</f>
        <v>Ana Vukojičić</v>
      </c>
      <c r="D13" s="37">
        <f>'B smjer'!M7</f>
        <v>23</v>
      </c>
      <c r="E13" s="39">
        <f>'B smjer'!N7</f>
        <v>21</v>
      </c>
      <c r="F13" s="37">
        <f>'B smjer'!O7</f>
        <v>44</v>
      </c>
      <c r="G13" s="39" t="str">
        <f>'B smjer'!P7</f>
        <v>F</v>
      </c>
    </row>
    <row r="14" spans="1:7" x14ac:dyDescent="0.3">
      <c r="A14" s="37">
        <f t="shared" si="0"/>
        <v>7</v>
      </c>
      <c r="B14" s="38" t="str">
        <f>EvidencijaB!A14</f>
        <v>16/2018</v>
      </c>
      <c r="C14" s="38" t="str">
        <f>EvidencijaB!B14</f>
        <v>Radojka Poleksić</v>
      </c>
      <c r="D14" s="37">
        <f>'B smjer'!M8</f>
        <v>34</v>
      </c>
      <c r="E14" s="39">
        <f>'B smjer'!N8</f>
        <v>46</v>
      </c>
      <c r="F14" s="37">
        <f>'B smjer'!O8</f>
        <v>80</v>
      </c>
      <c r="G14" s="39" t="str">
        <f>'B smjer'!P8</f>
        <v>B</v>
      </c>
    </row>
    <row r="15" spans="1:7" x14ac:dyDescent="0.3">
      <c r="A15" s="37">
        <f t="shared" si="0"/>
        <v>8</v>
      </c>
      <c r="B15" s="38" t="str">
        <f>EvidencijaB!A15</f>
        <v>18/2018</v>
      </c>
      <c r="C15" s="38" t="str">
        <f>EvidencijaB!B15</f>
        <v>Marija Došljak</v>
      </c>
      <c r="D15" s="37">
        <f>'B smjer'!M9</f>
        <v>42</v>
      </c>
      <c r="E15" s="39">
        <f>'B smjer'!N9</f>
        <v>51</v>
      </c>
      <c r="F15" s="37">
        <f>'B smjer'!O9</f>
        <v>93</v>
      </c>
      <c r="G15" s="39" t="str">
        <f>'B smjer'!P9</f>
        <v>A</v>
      </c>
    </row>
    <row r="16" spans="1:7" x14ac:dyDescent="0.3">
      <c r="A16" s="37">
        <f t="shared" si="0"/>
        <v>9</v>
      </c>
      <c r="B16" s="38" t="str">
        <f>EvidencijaB!A16</f>
        <v>20/2018</v>
      </c>
      <c r="C16" s="38" t="str">
        <f>EvidencijaB!B16</f>
        <v>Bane Petričić</v>
      </c>
      <c r="D16" s="37">
        <f>'B smjer'!M10</f>
        <v>32</v>
      </c>
      <c r="E16" s="39">
        <f>'B smjer'!N10</f>
        <v>43</v>
      </c>
      <c r="F16" s="37">
        <f>'B smjer'!O10</f>
        <v>75</v>
      </c>
      <c r="G16" s="39" t="str">
        <f>'B smjer'!P10</f>
        <v>C</v>
      </c>
    </row>
    <row r="17" spans="1:7" x14ac:dyDescent="0.3">
      <c r="A17" s="37">
        <f t="shared" si="0"/>
        <v>10</v>
      </c>
      <c r="B17" s="38" t="str">
        <f>EvidencijaB!A17</f>
        <v>28/2018</v>
      </c>
      <c r="C17" s="38" t="str">
        <f>EvidencijaB!B17</f>
        <v>Radoman Mijanović</v>
      </c>
      <c r="D17" s="37" t="str">
        <f>'B smjer'!M11</f>
        <v/>
      </c>
      <c r="E17" s="39" t="str">
        <f>'B smjer'!N11</f>
        <v/>
      </c>
      <c r="F17" s="37">
        <f>'B smjer'!O11</f>
        <v>0</v>
      </c>
      <c r="G17" s="39" t="str">
        <f>'B smjer'!P11</f>
        <v>F</v>
      </c>
    </row>
    <row r="18" spans="1:7" x14ac:dyDescent="0.3">
      <c r="A18" s="37">
        <f t="shared" si="0"/>
        <v>11</v>
      </c>
      <c r="B18" s="38" t="str">
        <f>EvidencijaB!A18</f>
        <v>30/2018</v>
      </c>
      <c r="C18" s="38" t="str">
        <f>EvidencijaB!B18</f>
        <v>Marija Gajović</v>
      </c>
      <c r="D18" s="37">
        <f>'B smjer'!M12</f>
        <v>9</v>
      </c>
      <c r="E18" s="39" t="str">
        <f>'B smjer'!N12</f>
        <v/>
      </c>
      <c r="F18" s="37">
        <f>'B smjer'!O12</f>
        <v>9</v>
      </c>
      <c r="G18" s="39" t="str">
        <f>'B smjer'!P12</f>
        <v>F</v>
      </c>
    </row>
    <row r="19" spans="1:7" x14ac:dyDescent="0.3">
      <c r="A19" s="37">
        <f t="shared" si="0"/>
        <v>12</v>
      </c>
      <c r="B19" s="38" t="str">
        <f>EvidencijaB!A19</f>
        <v>8/2017</v>
      </c>
      <c r="C19" s="38" t="str">
        <f>EvidencijaB!B19</f>
        <v>Dijana Popović</v>
      </c>
      <c r="D19" s="37" t="str">
        <f>'B smjer'!M13</f>
        <v/>
      </c>
      <c r="E19" s="39" t="str">
        <f>'B smjer'!N13</f>
        <v/>
      </c>
      <c r="F19" s="37">
        <f>'B smjer'!O13</f>
        <v>0</v>
      </c>
      <c r="G19" s="39" t="str">
        <f>'B smjer'!P13</f>
        <v>F</v>
      </c>
    </row>
    <row r="20" spans="1:7" x14ac:dyDescent="0.3">
      <c r="A20" s="37">
        <f t="shared" si="0"/>
        <v>13</v>
      </c>
      <c r="B20" s="38" t="str">
        <f>EvidencijaB!A20</f>
        <v>32/2017</v>
      </c>
      <c r="C20" s="38" t="str">
        <f>EvidencijaB!B20</f>
        <v>Jovan Janjušević</v>
      </c>
      <c r="D20" s="37">
        <f>'B smjer'!M14</f>
        <v>4</v>
      </c>
      <c r="E20" s="39" t="str">
        <f>'B smjer'!N14</f>
        <v/>
      </c>
      <c r="F20" s="37">
        <f>'B smjer'!O14</f>
        <v>4</v>
      </c>
      <c r="G20" s="39" t="str">
        <f>'B smjer'!P14</f>
        <v>F</v>
      </c>
    </row>
    <row r="21" spans="1:7" x14ac:dyDescent="0.3">
      <c r="A21" s="37">
        <f t="shared" si="0"/>
        <v>14</v>
      </c>
      <c r="B21" s="38" t="str">
        <f>EvidencijaB!A21</f>
        <v>2/2016</v>
      </c>
      <c r="C21" s="38" t="str">
        <f>EvidencijaB!B21</f>
        <v>Tijana Bogavac</v>
      </c>
      <c r="D21" s="37">
        <f>'B smjer'!M15</f>
        <v>0</v>
      </c>
      <c r="E21" s="39" t="str">
        <f>'B smjer'!N15</f>
        <v/>
      </c>
      <c r="F21" s="37">
        <f>'B smjer'!O15</f>
        <v>0</v>
      </c>
      <c r="G21" s="39" t="str">
        <f>'B smjer'!P15</f>
        <v>F</v>
      </c>
    </row>
    <row r="22" spans="1:7" x14ac:dyDescent="0.3">
      <c r="A22" s="37">
        <f t="shared" si="0"/>
        <v>15</v>
      </c>
      <c r="B22" s="41" t="str">
        <f>EvidencijaB!A22</f>
        <v>38/2016</v>
      </c>
      <c r="C22" s="41" t="str">
        <f>EvidencijaB!B22</f>
        <v>Bogdan Rakonjac</v>
      </c>
      <c r="D22" s="37">
        <f>'B smjer'!M16</f>
        <v>0</v>
      </c>
      <c r="E22" s="39" t="str">
        <f>'B smjer'!N16</f>
        <v/>
      </c>
      <c r="F22" s="37">
        <f>'B smjer'!O16</f>
        <v>0</v>
      </c>
      <c r="G22" s="39" t="str">
        <f>'B smjer'!P16</f>
        <v>F</v>
      </c>
    </row>
    <row r="23" spans="1:7" x14ac:dyDescent="0.3">
      <c r="A23" s="50">
        <f t="shared" si="0"/>
        <v>16</v>
      </c>
      <c r="B23" s="17" t="str">
        <f>EvidencijaB!A23</f>
        <v>14/2015</v>
      </c>
      <c r="C23" s="17" t="str">
        <f>EvidencijaB!B23</f>
        <v>Nebojša Kasalica</v>
      </c>
      <c r="D23" s="51">
        <f>'B smjer'!M17</f>
        <v>12</v>
      </c>
      <c r="E23" s="39" t="str">
        <f>'B smjer'!N17</f>
        <v/>
      </c>
      <c r="F23" s="37">
        <f>'B smjer'!O17</f>
        <v>12</v>
      </c>
      <c r="G23" s="39" t="str">
        <f>'B smjer'!P17</f>
        <v>F</v>
      </c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A smjer</vt:lpstr>
      <vt:lpstr>B smjer</vt:lpstr>
      <vt:lpstr>C smjer</vt:lpstr>
      <vt:lpstr>EvidencijaA</vt:lpstr>
      <vt:lpstr>EvidencijaB</vt:lpstr>
      <vt:lpstr>EvidencijaC</vt:lpstr>
      <vt:lpstr>zakljuckeA</vt:lpstr>
      <vt:lpstr>zakljucneB</vt:lpstr>
      <vt:lpstr>ZakljucneC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2021-09-02T16:17:39Z</dcterms:modified>
</cp:coreProperties>
</file>