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384" activeTab="1"/>
  </bookViews>
  <sheets>
    <sheet name="Detalji 1" sheetId="1" r:id="rId1"/>
    <sheet name="Tabela 2" sheetId="2" r:id="rId2"/>
    <sheet name="Evidencija" sheetId="3" r:id="rId3"/>
    <sheet name="Zaključne" sheetId="4" r:id="rId4"/>
    <sheet name="Statistika" sheetId="5" r:id="rId5"/>
  </sheets>
  <definedNames>
    <definedName name="_xlnm.Print_Titles" localSheetId="2">Evidencija!$1:$7</definedName>
    <definedName name="_xlnm.Print_Titles" localSheetId="3">Zaključne!$1:$6</definedName>
  </definedNames>
  <calcPr calcId="144525"/>
</workbook>
</file>

<file path=xl/calcChain.xml><?xml version="1.0" encoding="utf-8"?>
<calcChain xmlns="http://schemas.openxmlformats.org/spreadsheetml/2006/main">
  <c r="F15" i="4" l="1"/>
  <c r="F11" i="4"/>
  <c r="F12" i="4"/>
  <c r="F13" i="4"/>
  <c r="F14" i="4"/>
  <c r="E10" i="4"/>
  <c r="E11" i="4"/>
  <c r="E12" i="4"/>
  <c r="E13" i="4"/>
  <c r="E14" i="4"/>
  <c r="E15" i="4"/>
  <c r="D11" i="4"/>
  <c r="D12" i="4"/>
  <c r="D13" i="4"/>
  <c r="D14" i="4"/>
  <c r="D15" i="4"/>
  <c r="C10" i="4"/>
  <c r="C11" i="4"/>
  <c r="C12" i="4"/>
  <c r="C13" i="4"/>
  <c r="C14" i="4"/>
  <c r="C15" i="4"/>
  <c r="C16" i="4"/>
  <c r="C17" i="4"/>
  <c r="C18" i="4"/>
  <c r="B10" i="4"/>
  <c r="B11" i="4"/>
  <c r="B12" i="4"/>
  <c r="B13" i="4"/>
  <c r="B14" i="4"/>
  <c r="B15" i="4"/>
  <c r="L12" i="3"/>
  <c r="L13" i="3"/>
  <c r="L14" i="3"/>
  <c r="L15" i="3"/>
  <c r="L16" i="3"/>
  <c r="G10" i="2"/>
  <c r="Q2" i="2" l="1"/>
  <c r="R9" i="2"/>
  <c r="Q8" i="2"/>
  <c r="R8" i="2" s="1"/>
  <c r="Q9" i="2"/>
  <c r="Q10" i="2"/>
  <c r="R10" i="2" s="1"/>
  <c r="Q5" i="2"/>
  <c r="Q6" i="2"/>
  <c r="R6" i="2" s="1"/>
  <c r="Q7" i="2"/>
  <c r="R7" i="2" s="1"/>
  <c r="P5" i="2"/>
  <c r="P6" i="2"/>
  <c r="P7" i="2"/>
  <c r="P8" i="2"/>
  <c r="P9" i="2"/>
  <c r="P10" i="2"/>
  <c r="N5" i="2"/>
  <c r="N6" i="2"/>
  <c r="N7" i="2"/>
  <c r="N8" i="2"/>
  <c r="N9" i="2"/>
  <c r="N10" i="2"/>
  <c r="A11" i="3"/>
  <c r="A12" i="3"/>
  <c r="A13" i="3"/>
  <c r="A14" i="3"/>
  <c r="A15" i="3"/>
  <c r="A16" i="3"/>
  <c r="R5" i="2" l="1"/>
  <c r="G10" i="4" s="1"/>
  <c r="F10" i="4"/>
  <c r="L11" i="3"/>
  <c r="M13" i="3"/>
  <c r="G12" i="4"/>
  <c r="M12" i="3"/>
  <c r="G11" i="4"/>
  <c r="G13" i="4"/>
  <c r="M14" i="3"/>
  <c r="G14" i="4"/>
  <c r="M15" i="3"/>
  <c r="M16" i="3"/>
  <c r="G15" i="4"/>
  <c r="K9" i="3"/>
  <c r="K10" i="3"/>
  <c r="K8" i="3"/>
  <c r="N3" i="2"/>
  <c r="Q3" i="2" s="1"/>
  <c r="N4" i="2"/>
  <c r="Q4" i="2" s="1"/>
  <c r="N2" i="2"/>
  <c r="M11" i="3" l="1"/>
  <c r="P2" i="2"/>
  <c r="P4" i="2"/>
  <c r="P3" i="2"/>
  <c r="J2" i="2"/>
  <c r="G2" i="2" l="1"/>
  <c r="K2" i="2" s="1"/>
  <c r="G8" i="3" l="1"/>
  <c r="A9" i="4"/>
  <c r="A8" i="4"/>
  <c r="G3" i="2"/>
  <c r="D9" i="3" s="1"/>
  <c r="G4" i="2"/>
  <c r="G5" i="2"/>
  <c r="D11" i="3" s="1"/>
  <c r="G6" i="2"/>
  <c r="D12" i="3" s="1"/>
  <c r="G7" i="2"/>
  <c r="D13" i="3" s="1"/>
  <c r="G8" i="2"/>
  <c r="D14" i="3" s="1"/>
  <c r="G9" i="2"/>
  <c r="G11" i="2"/>
  <c r="G12" i="2"/>
  <c r="G13" i="2"/>
  <c r="D19" i="3" s="1"/>
  <c r="G14" i="2"/>
  <c r="D20" i="3" s="1"/>
  <c r="G15" i="2"/>
  <c r="D21" i="3" s="1"/>
  <c r="G16" i="2"/>
  <c r="D22" i="3" s="1"/>
  <c r="G17" i="2"/>
  <c r="G18" i="2"/>
  <c r="G19" i="2"/>
  <c r="G20" i="2"/>
  <c r="G21" i="2"/>
  <c r="D27" i="3" s="1"/>
  <c r="G22" i="2"/>
  <c r="D28" i="3" s="1"/>
  <c r="G23" i="2"/>
  <c r="D29" i="3" s="1"/>
  <c r="G24" i="2"/>
  <c r="D30" i="3" s="1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52" i="2"/>
  <c r="G53" i="2"/>
  <c r="G54" i="2"/>
  <c r="G55" i="2"/>
  <c r="G56" i="2"/>
  <c r="J3" i="2"/>
  <c r="G9" i="3" s="1"/>
  <c r="J4" i="2"/>
  <c r="G10" i="3" s="1"/>
  <c r="J5" i="2"/>
  <c r="G11" i="3" s="1"/>
  <c r="J6" i="2"/>
  <c r="G12" i="3" s="1"/>
  <c r="J7" i="2"/>
  <c r="G13" i="3" s="1"/>
  <c r="J8" i="2"/>
  <c r="G14" i="3" s="1"/>
  <c r="J9" i="2"/>
  <c r="G15" i="3" s="1"/>
  <c r="J10" i="2"/>
  <c r="G16" i="3" s="1"/>
  <c r="J11" i="2"/>
  <c r="G17" i="3" s="1"/>
  <c r="J12" i="2"/>
  <c r="G18" i="3" s="1"/>
  <c r="J13" i="2"/>
  <c r="G19" i="3" s="1"/>
  <c r="J14" i="2"/>
  <c r="G20" i="3" s="1"/>
  <c r="J15" i="2"/>
  <c r="G21" i="3" s="1"/>
  <c r="J16" i="2"/>
  <c r="J17" i="2"/>
  <c r="G23" i="3" s="1"/>
  <c r="J18" i="2"/>
  <c r="G24" i="3" s="1"/>
  <c r="J19" i="2"/>
  <c r="G25" i="3" s="1"/>
  <c r="J20" i="2"/>
  <c r="G26" i="3" s="1"/>
  <c r="J21" i="2"/>
  <c r="G27" i="3" s="1"/>
  <c r="J22" i="2"/>
  <c r="G28" i="3" s="1"/>
  <c r="J23" i="2"/>
  <c r="G29" i="3" s="1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52" i="2"/>
  <c r="J53" i="2"/>
  <c r="J54" i="2"/>
  <c r="J55" i="2"/>
  <c r="J56" i="2"/>
  <c r="B9" i="3"/>
  <c r="C8" i="4" s="1"/>
  <c r="B10" i="3"/>
  <c r="C9" i="4" s="1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A8" i="3"/>
  <c r="B7" i="4" s="1"/>
  <c r="B8" i="3"/>
  <c r="C7" i="4" s="1"/>
  <c r="A9" i="3"/>
  <c r="B8" i="4" s="1"/>
  <c r="A10" i="3"/>
  <c r="B9" i="4" s="1"/>
  <c r="D7" i="4" l="1"/>
  <c r="K43" i="2"/>
  <c r="K35" i="2"/>
  <c r="K27" i="2"/>
  <c r="K19" i="2"/>
  <c r="K11" i="2"/>
  <c r="K3" i="2"/>
  <c r="D8" i="4" s="1"/>
  <c r="D25" i="3"/>
  <c r="D17" i="3"/>
  <c r="K40" i="2"/>
  <c r="K32" i="2"/>
  <c r="K24" i="2"/>
  <c r="K16" i="2"/>
  <c r="K42" i="2"/>
  <c r="K34" i="2"/>
  <c r="K26" i="2"/>
  <c r="K18" i="2"/>
  <c r="K10" i="2"/>
  <c r="K52" i="2"/>
  <c r="K44" i="2"/>
  <c r="K36" i="2"/>
  <c r="K28" i="2"/>
  <c r="K20" i="2"/>
  <c r="K12" i="2"/>
  <c r="K4" i="2"/>
  <c r="D9" i="4" s="1"/>
  <c r="K8" i="2"/>
  <c r="K41" i="2"/>
  <c r="K33" i="2"/>
  <c r="K25" i="2"/>
  <c r="K17" i="2"/>
  <c r="K9" i="2"/>
  <c r="K56" i="2"/>
  <c r="G30" i="3"/>
  <c r="G22" i="3"/>
  <c r="K53" i="2"/>
  <c r="K45" i="2"/>
  <c r="K37" i="2"/>
  <c r="K29" i="2"/>
  <c r="K21" i="2"/>
  <c r="K13" i="2"/>
  <c r="K5" i="2"/>
  <c r="D10" i="4" s="1"/>
  <c r="D26" i="3"/>
  <c r="D18" i="3"/>
  <c r="D10" i="3"/>
  <c r="K55" i="2"/>
  <c r="K47" i="2"/>
  <c r="K39" i="2"/>
  <c r="K31" i="2"/>
  <c r="K23" i="2"/>
  <c r="K15" i="2"/>
  <c r="K7" i="2"/>
  <c r="K46" i="2"/>
  <c r="K30" i="2"/>
  <c r="K14" i="2"/>
  <c r="D24" i="3"/>
  <c r="D16" i="3"/>
  <c r="K38" i="2"/>
  <c r="D8" i="3"/>
  <c r="D23" i="3"/>
  <c r="D15" i="3"/>
  <c r="K54" i="2"/>
  <c r="K22" i="2"/>
  <c r="K6" i="2"/>
  <c r="N25" i="2" l="1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52" i="2"/>
  <c r="N53" i="2"/>
  <c r="N54" i="2"/>
  <c r="N55" i="2"/>
  <c r="N56" i="2"/>
  <c r="P56" i="2" l="1"/>
  <c r="P55" i="2"/>
  <c r="P52" i="2"/>
  <c r="P54" i="2"/>
  <c r="P53" i="2"/>
  <c r="P40" i="2"/>
  <c r="P42" i="2"/>
  <c r="P47" i="2"/>
  <c r="P39" i="2"/>
  <c r="P46" i="2"/>
  <c r="P45" i="2"/>
  <c r="P37" i="2"/>
  <c r="P44" i="2"/>
  <c r="P36" i="2"/>
  <c r="F9" i="4"/>
  <c r="J10" i="3"/>
  <c r="E9" i="4"/>
  <c r="P41" i="2"/>
  <c r="P38" i="2"/>
  <c r="P43" i="2"/>
  <c r="P35" i="2"/>
  <c r="L9" i="3"/>
  <c r="J9" i="3"/>
  <c r="E8" i="4"/>
  <c r="L8" i="3"/>
  <c r="E7" i="4"/>
  <c r="J8" i="3"/>
  <c r="L10" i="3" l="1"/>
  <c r="F8" i="4"/>
  <c r="R2" i="2"/>
  <c r="M8" i="3" s="1"/>
  <c r="F7" i="4"/>
  <c r="R3" i="2"/>
  <c r="R4" i="2"/>
  <c r="G7" i="4" l="1"/>
  <c r="M10" i="3"/>
  <c r="G9" i="4"/>
  <c r="M9" i="3"/>
  <c r="G8" i="4"/>
  <c r="N15" i="5" l="1"/>
  <c r="R15" i="5" s="1"/>
  <c r="F15" i="5"/>
  <c r="H15" i="5"/>
  <c r="D15" i="5"/>
  <c r="J15" i="5"/>
  <c r="L15" i="5"/>
  <c r="C15" i="5" l="1"/>
  <c r="I15" i="5" s="1"/>
  <c r="P15" i="5"/>
  <c r="E15" i="5" l="1"/>
  <c r="K15" i="5"/>
  <c r="M15" i="5"/>
  <c r="Q15" i="5"/>
  <c r="G15" i="5"/>
  <c r="O15" i="5" l="1"/>
  <c r="S15" i="5" s="1"/>
</calcChain>
</file>

<file path=xl/sharedStrings.xml><?xml version="1.0" encoding="utf-8"?>
<sst xmlns="http://schemas.openxmlformats.org/spreadsheetml/2006/main" count="134" uniqueCount="111">
  <si>
    <t>Predmet</t>
  </si>
  <si>
    <t>DISKRETNA MATEMATIKA 1</t>
  </si>
  <si>
    <t>Studije</t>
  </si>
  <si>
    <t>OSN</t>
  </si>
  <si>
    <t>Program</t>
  </si>
  <si>
    <t>RAČUNARSKE NAUKE</t>
  </si>
  <si>
    <t>Fakultet</t>
  </si>
  <si>
    <t>PRIRODNO-MATEMATIČKI FAKULTET</t>
  </si>
  <si>
    <t>Studijska Godina</t>
  </si>
  <si>
    <t>2020</t>
  </si>
  <si>
    <t>Indeks</t>
  </si>
  <si>
    <t>God. Upisa</t>
  </si>
  <si>
    <t>Ime</t>
  </si>
  <si>
    <t>Prezime</t>
  </si>
  <si>
    <t>ukupno</t>
  </si>
  <si>
    <t>A</t>
  </si>
  <si>
    <t>B</t>
  </si>
  <si>
    <t>C</t>
  </si>
  <si>
    <t>D</t>
  </si>
  <si>
    <t>E</t>
  </si>
  <si>
    <t>F</t>
  </si>
  <si>
    <t>predlog ocjene</t>
  </si>
  <si>
    <t>OBRAZAC za evidenciju osvojenih poena na predmetu i predlog ocjene, studijske 2020/2021. zimski semestar</t>
  </si>
  <si>
    <t>PREDMET: Matematika I</t>
  </si>
  <si>
    <t>Evid. broj</t>
  </si>
  <si>
    <t>Ime i prezime studenta</t>
  </si>
  <si>
    <t>BROJ OSVOJENIH POENA ZA SVAKI OBLIK PROVJERE ZNANJA STUDENTA</t>
  </si>
  <si>
    <t>Ukupan broj poena</t>
  </si>
  <si>
    <t>Predlog ocjene</t>
  </si>
  <si>
    <t>Prisustvo nastavi</t>
  </si>
  <si>
    <t>I</t>
  </si>
  <si>
    <t>II</t>
  </si>
  <si>
    <t>III</t>
  </si>
  <si>
    <t>Broj ECTS kredita: 5</t>
  </si>
  <si>
    <t>Redni broj</t>
  </si>
  <si>
    <t>Evidencioni broj</t>
  </si>
  <si>
    <t>OSVOJENI BROJ POENA</t>
  </si>
  <si>
    <t>Zaključna ocjena</t>
  </si>
  <si>
    <t>U toku semestra</t>
  </si>
  <si>
    <t>Na završnom ispitu</t>
  </si>
  <si>
    <t>Ukupno</t>
  </si>
  <si>
    <t>ukupno u toku semestra</t>
  </si>
  <si>
    <t>UNIVERZITET CRNE GORE</t>
  </si>
  <si>
    <r>
      <t>Godina:</t>
    </r>
    <r>
      <rPr>
        <sz val="11"/>
        <rFont val="Arial"/>
        <family val="2"/>
      </rPr>
      <t xml:space="preserve"> 2020/2021</t>
    </r>
  </si>
  <si>
    <r>
      <t>Semestar:</t>
    </r>
    <r>
      <rPr>
        <sz val="11"/>
        <rFont val="Arial"/>
        <family val="2"/>
      </rPr>
      <t xml:space="preserve"> I</t>
    </r>
  </si>
  <si>
    <t>I Z V J E Š T A J</t>
  </si>
  <si>
    <t>statističke analize</t>
  </si>
  <si>
    <t>po završetku zimskog semestra studijske 2020/2021 godine</t>
  </si>
  <si>
    <t>Br.</t>
  </si>
  <si>
    <t>NAZIV PREDMETA (KURS)</t>
  </si>
  <si>
    <t xml:space="preserve">Broj studenata </t>
  </si>
  <si>
    <t>USPJEH - OCJENE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</si>
  <si>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</si>
  <si>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</si>
  <si>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</si>
  <si>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</si>
  <si>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</si>
  <si>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</si>
  <si>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</si>
  <si>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</si>
  <si>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</si>
  <si>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</si>
  <si>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PRIRODNO MATEMATIČKI FAKULTET</t>
  </si>
  <si>
    <t>_____________________________</t>
  </si>
  <si>
    <r>
      <t>STUDIJSKI PROGRAM:</t>
    </r>
    <r>
      <rPr>
        <sz val="11"/>
        <color theme="1"/>
        <rFont val="Arial"/>
        <family val="2"/>
      </rPr>
      <t xml:space="preserve"> Matematika</t>
    </r>
  </si>
  <si>
    <t>STUDIJSKI PROGRAM: Matematika</t>
  </si>
  <si>
    <t>I kol.</t>
  </si>
  <si>
    <t>popravni I kol.</t>
  </si>
  <si>
    <t>II  kol.</t>
  </si>
  <si>
    <t>popravni II kol.</t>
  </si>
  <si>
    <t>II kol. konacno</t>
  </si>
  <si>
    <t xml:space="preserve"> I kol. konačno</t>
  </si>
  <si>
    <t>predava nje 1</t>
  </si>
  <si>
    <t>predava nje 2</t>
  </si>
  <si>
    <t>ekstra bodovi</t>
  </si>
  <si>
    <t>Predavanja (ukupno)</t>
  </si>
  <si>
    <t>Kolokvijum I</t>
  </si>
  <si>
    <t>Kolokvijum II</t>
  </si>
  <si>
    <t>Predavanja</t>
  </si>
  <si>
    <t>Ekstra</t>
  </si>
  <si>
    <t>Redovno</t>
  </si>
  <si>
    <t>pred. konacno</t>
  </si>
  <si>
    <t>NASTAVNIK: Prof. dr Žana Kovijanić-Vukićević</t>
  </si>
  <si>
    <t>STUDIJE: Magistarske  akademske</t>
  </si>
  <si>
    <t>Metodika matematike  I</t>
  </si>
  <si>
    <r>
      <t>STUDIJE:</t>
    </r>
    <r>
      <rPr>
        <sz val="11"/>
        <color theme="1"/>
        <rFont val="Arial"/>
        <family val="2"/>
      </rPr>
      <t xml:space="preserve"> Magistarske  akademske</t>
    </r>
  </si>
  <si>
    <r>
      <t>PREDMET:</t>
    </r>
    <r>
      <rPr>
        <sz val="11"/>
        <color theme="1"/>
        <rFont val="Arial"/>
        <family val="2"/>
      </rPr>
      <t xml:space="preserve"> Metodika matematike I</t>
    </r>
  </si>
  <si>
    <r>
      <t>Broj ECTS kredita:</t>
    </r>
    <r>
      <rPr>
        <sz val="11"/>
        <color theme="1"/>
        <rFont val="Arial"/>
        <family val="2"/>
      </rPr>
      <t xml:space="preserve"> </t>
    </r>
  </si>
  <si>
    <t>Milena</t>
  </si>
  <si>
    <t>Jovićević</t>
  </si>
  <si>
    <t>Marija</t>
  </si>
  <si>
    <t>Savić</t>
  </si>
  <si>
    <t>Maja</t>
  </si>
  <si>
    <t>Đozović</t>
  </si>
  <si>
    <t>Milica</t>
  </si>
  <si>
    <t>Dajković</t>
  </si>
  <si>
    <t>Maša</t>
  </si>
  <si>
    <t>Delić</t>
  </si>
  <si>
    <t>Jasmina</t>
  </si>
  <si>
    <t>Lekić</t>
  </si>
  <si>
    <t>Marijana</t>
  </si>
  <si>
    <t>Beljkaš</t>
  </si>
  <si>
    <t xml:space="preserve">Branka </t>
  </si>
  <si>
    <t>Radulović</t>
  </si>
  <si>
    <t xml:space="preserve">Sanja </t>
  </si>
  <si>
    <t>Roganović</t>
  </si>
  <si>
    <r>
      <t>NASTAVNIK:</t>
    </r>
    <r>
      <rPr>
        <sz val="11"/>
        <color theme="1"/>
        <rFont val="Arial"/>
        <family val="2"/>
      </rPr>
      <t xml:space="preserve"> Prof. dr Žana  Kovijanić-Vukićević</t>
    </r>
  </si>
  <si>
    <r>
      <t>Studije:</t>
    </r>
    <r>
      <rPr>
        <sz val="11"/>
        <rFont val="Arial"/>
        <family val="2"/>
      </rPr>
      <t xml:space="preserve"> Magistarske  akademske</t>
    </r>
  </si>
  <si>
    <t>Studijski program: Metodika matematike I</t>
  </si>
  <si>
    <t>Metodika matematike I</t>
  </si>
  <si>
    <t>Prof. dr Žana Kovijanić-Vukićević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</si>
</sst>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97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14" xfId="0" applyFont="1" applyBorder="1" applyAlignment="1">
      <alignment horizontal="center"/>
    </xf>
    <xf numFmtId="0" fontId="26" fillId="0" borderId="0" xfId="0" applyFont="1" applyAlignment="1">
      <alignment wrapText="1"/>
    </xf>
    <xf numFmtId="0" fontId="27" fillId="0" borderId="0" xfId="0" applyFont="1"/>
    <xf numFmtId="0" fontId="20" fillId="0" borderId="0" xfId="0" applyFont="1"/>
    <xf numFmtId="0" fontId="24" fillId="0" borderId="22" xfId="0" applyNumberFormat="1" applyFont="1" applyBorder="1" applyAlignment="1"/>
    <xf numFmtId="0" fontId="24" fillId="0" borderId="0" xfId="0" applyFont="1" applyBorder="1" applyAlignment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0" xfId="0" applyFont="1" applyAlignment="1"/>
    <xf numFmtId="0" fontId="0" fillId="0" borderId="0" xfId="0" applyNumberFormat="1" applyFont="1" applyAlignment="1"/>
    <xf numFmtId="0" fontId="24" fillId="0" borderId="39" xfId="0" applyFont="1" applyBorder="1" applyAlignment="1">
      <alignment horizontal="center" vertical="center" wrapText="1"/>
    </xf>
    <xf numFmtId="0" fontId="24" fillId="0" borderId="39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3" fillId="0" borderId="14" xfId="0" applyNumberFormat="1" applyFont="1" applyBorder="1" applyAlignment="1"/>
    <xf numFmtId="0" fontId="28" fillId="0" borderId="14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42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Alignment="1"/>
    <xf numFmtId="0" fontId="32" fillId="0" borderId="0" xfId="0" applyFont="1" applyFill="1"/>
    <xf numFmtId="0" fontId="33" fillId="0" borderId="0" xfId="0" applyFont="1" applyFill="1"/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24" fillId="0" borderId="14" xfId="0" applyNumberFormat="1" applyFont="1" applyBorder="1" applyAlignment="1">
      <alignment horizontal="center"/>
    </xf>
    <xf numFmtId="0" fontId="22" fillId="0" borderId="14" xfId="0" applyNumberFormat="1" applyFont="1" applyBorder="1"/>
    <xf numFmtId="0" fontId="24" fillId="0" borderId="14" xfId="0" applyFont="1" applyBorder="1" applyAlignment="1">
      <alignment horizontal="center" wrapText="1"/>
    </xf>
    <xf numFmtId="0" fontId="22" fillId="0" borderId="14" xfId="0" applyFont="1" applyBorder="1" applyAlignment="1">
      <alignment wrapText="1"/>
    </xf>
    <xf numFmtId="0" fontId="25" fillId="0" borderId="14" xfId="0" applyFont="1" applyBorder="1" applyAlignment="1">
      <alignment horizontal="center"/>
    </xf>
    <xf numFmtId="0" fontId="22" fillId="0" borderId="14" xfId="0" applyFont="1" applyBorder="1"/>
    <xf numFmtId="0" fontId="24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19" xfId="0" applyFont="1" applyBorder="1"/>
    <xf numFmtId="0" fontId="22" fillId="0" borderId="20" xfId="0" applyFont="1" applyBorder="1"/>
    <xf numFmtId="0" fontId="23" fillId="0" borderId="51" xfId="0" applyFont="1" applyBorder="1" applyAlignment="1">
      <alignment horizontal="left"/>
    </xf>
    <xf numFmtId="0" fontId="22" fillId="0" borderId="49" xfId="0" applyFont="1" applyBorder="1"/>
    <xf numFmtId="0" fontId="22" fillId="0" borderId="50" xfId="0" applyFont="1" applyBorder="1"/>
    <xf numFmtId="0" fontId="23" fillId="0" borderId="11" xfId="0" applyFont="1" applyBorder="1" applyAlignment="1">
      <alignment horizontal="left"/>
    </xf>
    <xf numFmtId="0" fontId="22" fillId="0" borderId="11" xfId="0" applyFont="1" applyBorder="1"/>
    <xf numFmtId="0" fontId="22" fillId="0" borderId="21" xfId="0" applyFont="1" applyBorder="1"/>
    <xf numFmtId="0" fontId="23" fillId="0" borderId="14" xfId="0" applyFont="1" applyBorder="1" applyAlignment="1">
      <alignment horizontal="center"/>
    </xf>
    <xf numFmtId="0" fontId="23" fillId="0" borderId="52" xfId="0" applyFont="1" applyBorder="1" applyAlignment="1">
      <alignment horizontal="left" wrapText="1"/>
    </xf>
    <xf numFmtId="0" fontId="23" fillId="0" borderId="11" xfId="0" applyFont="1" applyBorder="1" applyAlignment="1">
      <alignment horizontal="left" wrapText="1"/>
    </xf>
    <xf numFmtId="0" fontId="23" fillId="0" borderId="21" xfId="0" applyFont="1" applyBorder="1" applyAlignment="1">
      <alignment horizontal="left" wrapText="1"/>
    </xf>
    <xf numFmtId="0" fontId="23" fillId="0" borderId="24" xfId="0" applyFont="1" applyBorder="1" applyAlignment="1">
      <alignment horizontal="left" vertical="center"/>
    </xf>
    <xf numFmtId="0" fontId="22" fillId="0" borderId="25" xfId="0" applyFont="1" applyBorder="1"/>
    <xf numFmtId="0" fontId="22" fillId="0" borderId="12" xfId="0" applyFont="1" applyBorder="1"/>
    <xf numFmtId="0" fontId="23" fillId="0" borderId="10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2" fillId="0" borderId="27" xfId="0" applyFont="1" applyBorder="1"/>
    <xf numFmtId="0" fontId="22" fillId="0" borderId="28" xfId="0" applyFont="1" applyBorder="1"/>
    <xf numFmtId="0" fontId="23" fillId="0" borderId="29" xfId="0" applyFont="1" applyBorder="1" applyAlignment="1">
      <alignment horizontal="left" vertical="center" wrapText="1"/>
    </xf>
    <xf numFmtId="0" fontId="22" fillId="0" borderId="30" xfId="0" applyFont="1" applyBorder="1"/>
    <xf numFmtId="0" fontId="24" fillId="0" borderId="3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/>
    </xf>
    <xf numFmtId="0" fontId="24" fillId="0" borderId="32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/>
    </xf>
    <xf numFmtId="0" fontId="25" fillId="0" borderId="33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4" fillId="0" borderId="36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24" fillId="0" borderId="1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0" fillId="0" borderId="0" xfId="0" applyFont="1" applyAlignment="1"/>
    <xf numFmtId="0" fontId="29" fillId="0" borderId="0" xfId="0" applyFont="1" applyAlignment="1">
      <alignment horizontal="center" vertical="center"/>
    </xf>
    <xf numFmtId="0" fontId="22" fillId="0" borderId="40" xfId="0" applyFont="1" applyBorder="1"/>
    <xf numFmtId="0" fontId="22" fillId="0" borderId="37" xfId="0" applyFont="1" applyBorder="1"/>
    <xf numFmtId="0" fontId="22" fillId="0" borderId="41" xfId="0" applyFont="1" applyBorder="1"/>
    <xf numFmtId="0" fontId="22" fillId="0" borderId="38" xfId="0" applyFont="1" applyBorder="1"/>
    <xf numFmtId="0" fontId="24" fillId="0" borderId="33" xfId="0" applyFont="1" applyBorder="1" applyAlignment="1">
      <alignment horizontal="center" vertical="center" wrapText="1"/>
    </xf>
    <xf numFmtId="0" fontId="22" fillId="0" borderId="34" xfId="0" applyFont="1" applyBorder="1"/>
    <xf numFmtId="0" fontId="22" fillId="0" borderId="35" xfId="0" applyFont="1" applyBorder="1"/>
    <xf numFmtId="0" fontId="22" fillId="0" borderId="43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5" sqref="E5"/>
    </sheetView>
  </sheetViews>
  <sheetFormatPr defaultColWidth="8.6640625" defaultRowHeight="14.7" customHeight="1" x14ac:dyDescent="0.3"/>
  <cols>
    <col min="1" max="1" width="17.6640625" bestFit="1" customWidth="1"/>
    <col min="2" max="2" width="32.33203125" bestFit="1" customWidth="1"/>
  </cols>
  <sheetData>
    <row r="1" spans="1:6" ht="14.7" customHeight="1" x14ac:dyDescent="0.3">
      <c r="A1" t="s">
        <v>0</v>
      </c>
      <c r="B1" t="s">
        <v>1</v>
      </c>
    </row>
    <row r="2" spans="1:6" ht="14.7" customHeight="1" x14ac:dyDescent="0.3">
      <c r="A2" t="s">
        <v>2</v>
      </c>
      <c r="B2" t="s">
        <v>3</v>
      </c>
    </row>
    <row r="3" spans="1:6" ht="14.7" customHeight="1" x14ac:dyDescent="0.3">
      <c r="A3" t="s">
        <v>4</v>
      </c>
      <c r="B3" t="s">
        <v>5</v>
      </c>
    </row>
    <row r="4" spans="1:6" ht="14.7" customHeight="1" x14ac:dyDescent="0.3">
      <c r="A4" t="s">
        <v>6</v>
      </c>
      <c r="B4" t="s">
        <v>7</v>
      </c>
      <c r="E4">
        <v>0</v>
      </c>
      <c r="F4" t="s">
        <v>20</v>
      </c>
    </row>
    <row r="5" spans="1:6" ht="14.7" customHeight="1" x14ac:dyDescent="0.3">
      <c r="A5" t="s">
        <v>8</v>
      </c>
      <c r="B5" t="s">
        <v>9</v>
      </c>
      <c r="E5">
        <v>46</v>
      </c>
      <c r="F5" s="1" t="s">
        <v>19</v>
      </c>
    </row>
    <row r="6" spans="1:6" ht="14.7" customHeight="1" x14ac:dyDescent="0.3">
      <c r="E6">
        <v>59</v>
      </c>
      <c r="F6" s="1" t="s">
        <v>18</v>
      </c>
    </row>
    <row r="7" spans="1:6" ht="14.7" customHeight="1" x14ac:dyDescent="0.3">
      <c r="E7">
        <v>70</v>
      </c>
      <c r="F7" s="1" t="s">
        <v>17</v>
      </c>
    </row>
    <row r="8" spans="1:6" ht="14.7" customHeight="1" x14ac:dyDescent="0.3">
      <c r="E8">
        <v>80</v>
      </c>
      <c r="F8" s="1" t="s">
        <v>16</v>
      </c>
    </row>
    <row r="9" spans="1:6" ht="14.7" customHeight="1" x14ac:dyDescent="0.3">
      <c r="E9">
        <v>90</v>
      </c>
      <c r="F9" s="1" t="s">
        <v>15</v>
      </c>
    </row>
  </sheetData>
  <sortState ref="E4:F9">
    <sortCondition ref="E4"/>
  </sortState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workbookViewId="0">
      <selection activeCell="F6" sqref="F6"/>
    </sheetView>
  </sheetViews>
  <sheetFormatPr defaultColWidth="8.6640625" defaultRowHeight="14.7" customHeight="1" x14ac:dyDescent="0.3"/>
  <cols>
    <col min="1" max="1" width="6.6640625" bestFit="1" customWidth="1"/>
    <col min="2" max="3" width="11.109375" bestFit="1" customWidth="1"/>
    <col min="4" max="4" width="12.33203125" customWidth="1"/>
    <col min="5" max="5" width="10" customWidth="1"/>
    <col min="6" max="7" width="9.33203125" customWidth="1"/>
    <col min="8" max="8" width="11.6640625" customWidth="1"/>
    <col min="9" max="9" width="9.109375" customWidth="1"/>
    <col min="10" max="11" width="9.109375" style="8" customWidth="1"/>
    <col min="12" max="12" width="9" customWidth="1"/>
    <col min="13" max="13" width="9.33203125" customWidth="1"/>
    <col min="14" max="14" width="11.109375" customWidth="1"/>
    <col min="15" max="15" width="8.6640625" customWidth="1"/>
    <col min="16" max="16" width="8.88671875" customWidth="1"/>
    <col min="18" max="18" width="16.6640625" customWidth="1"/>
  </cols>
  <sheetData>
    <row r="1" spans="1:18" ht="39.6" customHeight="1" x14ac:dyDescent="0.3">
      <c r="A1" t="s">
        <v>10</v>
      </c>
      <c r="B1" t="s">
        <v>11</v>
      </c>
      <c r="C1" s="1" t="s">
        <v>12</v>
      </c>
      <c r="D1" s="1" t="s">
        <v>13</v>
      </c>
      <c r="E1" s="1" t="s">
        <v>66</v>
      </c>
      <c r="F1" s="4" t="s">
        <v>67</v>
      </c>
      <c r="G1" s="7" t="s">
        <v>71</v>
      </c>
      <c r="H1" s="2" t="s">
        <v>68</v>
      </c>
      <c r="I1" s="4" t="s">
        <v>69</v>
      </c>
      <c r="J1" s="7" t="s">
        <v>70</v>
      </c>
      <c r="K1" s="7" t="s">
        <v>41</v>
      </c>
      <c r="L1" s="4" t="s">
        <v>72</v>
      </c>
      <c r="M1" s="4" t="s">
        <v>73</v>
      </c>
      <c r="N1" s="4" t="s">
        <v>75</v>
      </c>
      <c r="O1" s="4" t="s">
        <v>74</v>
      </c>
      <c r="P1" s="7" t="s">
        <v>81</v>
      </c>
      <c r="Q1" s="1" t="s">
        <v>14</v>
      </c>
      <c r="R1" s="1" t="s">
        <v>21</v>
      </c>
    </row>
    <row r="2" spans="1:18" ht="14.7" customHeight="1" x14ac:dyDescent="0.3">
      <c r="A2">
        <v>1</v>
      </c>
      <c r="B2" t="s">
        <v>9</v>
      </c>
      <c r="C2" s="30" t="s">
        <v>88</v>
      </c>
      <c r="D2" s="30" t="s">
        <v>89</v>
      </c>
      <c r="E2" s="31">
        <v>15</v>
      </c>
      <c r="F2">
        <v>11</v>
      </c>
      <c r="G2" s="5">
        <f>IF(AND(E2="",F2=""),"",MAX(E2:F2))</f>
        <v>15</v>
      </c>
      <c r="H2" s="32">
        <v>22</v>
      </c>
      <c r="J2" s="9">
        <f>IF(AND(H2="",I2=""),"",MAX(H2:I2))</f>
        <v>22</v>
      </c>
      <c r="K2" s="9">
        <f>IF(AND(G2="",J2=""),"",SUM(G2,J2))</f>
        <v>37</v>
      </c>
      <c r="L2" s="33">
        <v>5</v>
      </c>
      <c r="M2" s="33">
        <v>5</v>
      </c>
      <c r="N2">
        <f>SUM(L2,M2)</f>
        <v>10</v>
      </c>
      <c r="P2">
        <f>SUM(N2,O2)</f>
        <v>10</v>
      </c>
      <c r="Q2" s="1">
        <f>+MAX(E2:F2)+MAX(H2:I2)+N2+O2</f>
        <v>47</v>
      </c>
      <c r="R2" s="27" t="str">
        <f>+VLOOKUP(Q2,'Detalji 1'!$E$4:$F$9,2,TRUE)</f>
        <v>E</v>
      </c>
    </row>
    <row r="3" spans="1:18" ht="14.7" customHeight="1" x14ac:dyDescent="0.3">
      <c r="A3">
        <v>2</v>
      </c>
      <c r="B3" t="s">
        <v>9</v>
      </c>
      <c r="C3" s="30" t="s">
        <v>90</v>
      </c>
      <c r="D3" s="30" t="s">
        <v>91</v>
      </c>
      <c r="E3" s="31"/>
      <c r="F3">
        <v>21</v>
      </c>
      <c r="G3">
        <f t="shared" ref="G3:G56" si="0">IF(AND(E3="",F3=""),"",MAX(E3:F3))</f>
        <v>21</v>
      </c>
      <c r="H3" s="32"/>
      <c r="I3">
        <v>24</v>
      </c>
      <c r="J3" s="9">
        <f t="shared" ref="J3:J56" si="1">IF(AND(H3="",I3=""),"",MAX(H3:I3))</f>
        <v>24</v>
      </c>
      <c r="K3" s="9">
        <f t="shared" ref="K3:K56" si="2">IF(AND(G3="",J3=""),"",SUM(G3,J3))</f>
        <v>45</v>
      </c>
      <c r="L3">
        <v>5</v>
      </c>
      <c r="M3">
        <v>5</v>
      </c>
      <c r="N3">
        <f t="shared" ref="N3:N10" si="3">SUM(L3,M3)</f>
        <v>10</v>
      </c>
      <c r="O3">
        <v>5</v>
      </c>
      <c r="P3">
        <f t="shared" ref="P3:P10" si="4">SUM(N3,O3)</f>
        <v>15</v>
      </c>
      <c r="Q3" s="26">
        <f>+MAX(E3:F3)+MAX(H3:I3)+N3+O3</f>
        <v>60</v>
      </c>
      <c r="R3" s="27" t="str">
        <f>+VLOOKUP(Q3,'Detalji 1'!$E$4:$F$9,2,TRUE)</f>
        <v>D</v>
      </c>
    </row>
    <row r="4" spans="1:18" ht="14.7" customHeight="1" x14ac:dyDescent="0.3">
      <c r="A4">
        <v>3</v>
      </c>
      <c r="B4" t="s">
        <v>9</v>
      </c>
      <c r="C4" s="30" t="s">
        <v>92</v>
      </c>
      <c r="D4" s="30" t="s">
        <v>93</v>
      </c>
      <c r="E4" s="31">
        <v>10</v>
      </c>
      <c r="F4">
        <v>25</v>
      </c>
      <c r="G4">
        <f t="shared" si="0"/>
        <v>25</v>
      </c>
      <c r="H4" s="32">
        <v>20</v>
      </c>
      <c r="I4">
        <v>24</v>
      </c>
      <c r="J4" s="9">
        <f t="shared" si="1"/>
        <v>24</v>
      </c>
      <c r="K4" s="9">
        <f t="shared" si="2"/>
        <v>49</v>
      </c>
      <c r="L4">
        <v>5</v>
      </c>
      <c r="M4">
        <v>5</v>
      </c>
      <c r="N4">
        <f t="shared" si="3"/>
        <v>10</v>
      </c>
      <c r="P4">
        <f t="shared" si="4"/>
        <v>10</v>
      </c>
      <c r="Q4" s="26">
        <f>+MAX(E4:F4)+MAX(H4:I4)+N4+O4</f>
        <v>59</v>
      </c>
      <c r="R4" s="27" t="str">
        <f>+VLOOKUP(Q4,'Detalji 1'!$E$4:$F$9,2,TRUE)</f>
        <v>D</v>
      </c>
    </row>
    <row r="5" spans="1:18" ht="14.7" customHeight="1" x14ac:dyDescent="0.3">
      <c r="A5">
        <v>4</v>
      </c>
      <c r="B5" t="s">
        <v>9</v>
      </c>
      <c r="C5" s="30" t="s">
        <v>94</v>
      </c>
      <c r="D5" s="30" t="s">
        <v>95</v>
      </c>
      <c r="E5" s="35"/>
      <c r="F5">
        <v>23</v>
      </c>
      <c r="G5">
        <f t="shared" si="0"/>
        <v>23</v>
      </c>
      <c r="H5" s="32"/>
      <c r="I5">
        <v>13</v>
      </c>
      <c r="J5" s="9">
        <f t="shared" si="1"/>
        <v>13</v>
      </c>
      <c r="K5" s="9">
        <f t="shared" si="2"/>
        <v>36</v>
      </c>
      <c r="L5">
        <v>5</v>
      </c>
      <c r="M5">
        <v>5</v>
      </c>
      <c r="N5">
        <f t="shared" si="3"/>
        <v>10</v>
      </c>
      <c r="P5">
        <f t="shared" si="4"/>
        <v>10</v>
      </c>
      <c r="Q5" s="26">
        <f t="shared" ref="Q5:Q10" si="5">+MAX(E5:F5)+MAX(H5:I5)+N5+O5</f>
        <v>46</v>
      </c>
      <c r="R5" s="27" t="str">
        <f>+VLOOKUP(Q5,'Detalji 1'!$E$4:$F$9,2,TRUE)</f>
        <v>E</v>
      </c>
    </row>
    <row r="6" spans="1:18" ht="14.7" customHeight="1" x14ac:dyDescent="0.3">
      <c r="A6">
        <v>5</v>
      </c>
      <c r="B6" s="25">
        <v>2020</v>
      </c>
      <c r="C6" s="30" t="s">
        <v>96</v>
      </c>
      <c r="D6" s="30" t="s">
        <v>97</v>
      </c>
      <c r="E6" s="31"/>
      <c r="F6">
        <v>11</v>
      </c>
      <c r="G6">
        <f t="shared" si="0"/>
        <v>11</v>
      </c>
      <c r="H6" s="32"/>
      <c r="I6">
        <v>14</v>
      </c>
      <c r="J6" s="9">
        <f t="shared" si="1"/>
        <v>14</v>
      </c>
      <c r="K6" s="9">
        <f t="shared" si="2"/>
        <v>25</v>
      </c>
      <c r="L6">
        <v>5</v>
      </c>
      <c r="M6">
        <v>5</v>
      </c>
      <c r="N6">
        <f t="shared" si="3"/>
        <v>10</v>
      </c>
      <c r="P6">
        <f t="shared" si="4"/>
        <v>10</v>
      </c>
      <c r="Q6" s="26">
        <f t="shared" si="5"/>
        <v>35</v>
      </c>
      <c r="R6" s="27" t="str">
        <f>+VLOOKUP(Q6,'Detalji 1'!$E$4:$F$9,2,TRUE)</f>
        <v>F</v>
      </c>
    </row>
    <row r="7" spans="1:18" ht="14.7" customHeight="1" x14ac:dyDescent="0.3">
      <c r="A7">
        <v>4</v>
      </c>
      <c r="B7" s="25">
        <v>2019</v>
      </c>
      <c r="C7" t="s">
        <v>98</v>
      </c>
      <c r="D7" t="s">
        <v>99</v>
      </c>
      <c r="E7" s="31">
        <v>0</v>
      </c>
      <c r="G7">
        <f t="shared" si="0"/>
        <v>0</v>
      </c>
      <c r="H7" s="32">
        <v>0</v>
      </c>
      <c r="I7">
        <v>2</v>
      </c>
      <c r="J7" s="9">
        <f t="shared" si="1"/>
        <v>2</v>
      </c>
      <c r="K7" s="9">
        <f t="shared" si="2"/>
        <v>2</v>
      </c>
      <c r="L7">
        <v>5</v>
      </c>
      <c r="M7">
        <v>0</v>
      </c>
      <c r="N7">
        <f t="shared" si="3"/>
        <v>5</v>
      </c>
      <c r="P7">
        <f t="shared" si="4"/>
        <v>5</v>
      </c>
      <c r="Q7" s="26">
        <f t="shared" si="5"/>
        <v>7</v>
      </c>
      <c r="R7" s="27" t="str">
        <f>+VLOOKUP(Q7,'Detalji 1'!$E$4:$F$9,2,TRUE)</f>
        <v>F</v>
      </c>
    </row>
    <row r="8" spans="1:18" ht="14.7" customHeight="1" x14ac:dyDescent="0.3">
      <c r="C8" s="34" t="s">
        <v>100</v>
      </c>
      <c r="D8" s="34" t="s">
        <v>101</v>
      </c>
      <c r="E8" s="31">
        <v>4</v>
      </c>
      <c r="F8">
        <v>9</v>
      </c>
      <c r="G8">
        <f t="shared" si="0"/>
        <v>9</v>
      </c>
      <c r="H8" s="32">
        <v>21</v>
      </c>
      <c r="J8" s="9">
        <f t="shared" si="1"/>
        <v>21</v>
      </c>
      <c r="K8" s="9">
        <f t="shared" si="2"/>
        <v>30</v>
      </c>
      <c r="L8">
        <v>5</v>
      </c>
      <c r="M8">
        <v>5</v>
      </c>
      <c r="N8">
        <f t="shared" si="3"/>
        <v>10</v>
      </c>
      <c r="P8">
        <f t="shared" si="4"/>
        <v>10</v>
      </c>
      <c r="Q8" s="26">
        <f t="shared" si="5"/>
        <v>40</v>
      </c>
      <c r="R8" s="27" t="str">
        <f>+VLOOKUP(Q8,'Detalji 1'!$E$4:$F$9,2,TRUE)</f>
        <v>F</v>
      </c>
    </row>
    <row r="9" spans="1:18" ht="14.7" customHeight="1" x14ac:dyDescent="0.3">
      <c r="C9" s="34" t="s">
        <v>102</v>
      </c>
      <c r="D9" s="34" t="s">
        <v>103</v>
      </c>
      <c r="E9" s="31"/>
      <c r="G9" t="str">
        <f t="shared" si="0"/>
        <v/>
      </c>
      <c r="H9" s="32"/>
      <c r="J9" s="9" t="str">
        <f t="shared" si="1"/>
        <v/>
      </c>
      <c r="K9" s="9" t="str">
        <f t="shared" si="2"/>
        <v/>
      </c>
      <c r="L9">
        <v>5</v>
      </c>
      <c r="M9">
        <v>2</v>
      </c>
      <c r="N9">
        <f t="shared" si="3"/>
        <v>7</v>
      </c>
      <c r="P9">
        <f t="shared" si="4"/>
        <v>7</v>
      </c>
      <c r="Q9" s="26">
        <f t="shared" si="5"/>
        <v>7</v>
      </c>
      <c r="R9" s="27" t="str">
        <f>+VLOOKUP(Q9,'Detalji 1'!$E$4:$F$9,2,TRUE)</f>
        <v>F</v>
      </c>
    </row>
    <row r="10" spans="1:18" ht="14.7" customHeight="1" x14ac:dyDescent="0.3">
      <c r="C10" s="31" t="s">
        <v>104</v>
      </c>
      <c r="D10" s="31" t="s">
        <v>105</v>
      </c>
      <c r="E10" s="31">
        <v>25</v>
      </c>
      <c r="G10">
        <f t="shared" si="0"/>
        <v>25</v>
      </c>
      <c r="H10" s="32">
        <v>24</v>
      </c>
      <c r="J10" s="9">
        <f t="shared" si="1"/>
        <v>24</v>
      </c>
      <c r="K10" s="9">
        <f t="shared" si="2"/>
        <v>49</v>
      </c>
      <c r="L10">
        <v>5</v>
      </c>
      <c r="M10">
        <v>5</v>
      </c>
      <c r="N10">
        <f t="shared" si="3"/>
        <v>10</v>
      </c>
      <c r="P10">
        <f t="shared" si="4"/>
        <v>10</v>
      </c>
      <c r="Q10" s="26">
        <f t="shared" si="5"/>
        <v>59</v>
      </c>
      <c r="R10" s="27" t="str">
        <f>+VLOOKUP(Q10,'Detalji 1'!$E$4:$F$9,2,TRUE)</f>
        <v>D</v>
      </c>
    </row>
    <row r="11" spans="1:18" ht="14.7" customHeight="1" x14ac:dyDescent="0.3">
      <c r="G11" t="str">
        <f t="shared" si="0"/>
        <v/>
      </c>
      <c r="J11" s="9" t="str">
        <f t="shared" si="1"/>
        <v/>
      </c>
      <c r="K11" s="9" t="str">
        <f t="shared" si="2"/>
        <v/>
      </c>
      <c r="Q11" s="26"/>
      <c r="R11" s="27"/>
    </row>
    <row r="12" spans="1:18" ht="14.7" customHeight="1" x14ac:dyDescent="0.3">
      <c r="G12" t="str">
        <f t="shared" si="0"/>
        <v/>
      </c>
      <c r="J12" s="9" t="str">
        <f t="shared" si="1"/>
        <v/>
      </c>
      <c r="K12" s="9" t="str">
        <f t="shared" si="2"/>
        <v/>
      </c>
      <c r="Q12" s="26"/>
      <c r="R12" s="27"/>
    </row>
    <row r="13" spans="1:18" ht="14.7" customHeight="1" x14ac:dyDescent="0.3">
      <c r="G13" t="str">
        <f t="shared" si="0"/>
        <v/>
      </c>
      <c r="J13" s="9" t="str">
        <f t="shared" si="1"/>
        <v/>
      </c>
      <c r="K13" s="9" t="str">
        <f t="shared" si="2"/>
        <v/>
      </c>
      <c r="Q13" s="26"/>
      <c r="R13" s="27"/>
    </row>
    <row r="14" spans="1:18" ht="14.7" customHeight="1" x14ac:dyDescent="0.3">
      <c r="G14" t="str">
        <f t="shared" si="0"/>
        <v/>
      </c>
      <c r="J14" s="9" t="str">
        <f t="shared" si="1"/>
        <v/>
      </c>
      <c r="K14" s="9" t="str">
        <f t="shared" si="2"/>
        <v/>
      </c>
      <c r="Q14" s="26"/>
      <c r="R14" s="27"/>
    </row>
    <row r="15" spans="1:18" ht="14.7" customHeight="1" x14ac:dyDescent="0.3">
      <c r="G15" t="str">
        <f t="shared" si="0"/>
        <v/>
      </c>
      <c r="J15" s="9" t="str">
        <f t="shared" si="1"/>
        <v/>
      </c>
      <c r="K15" s="9" t="str">
        <f t="shared" si="2"/>
        <v/>
      </c>
      <c r="Q15" s="26"/>
      <c r="R15" s="27"/>
    </row>
    <row r="16" spans="1:18" ht="14.7" customHeight="1" x14ac:dyDescent="0.3">
      <c r="G16" t="str">
        <f t="shared" si="0"/>
        <v/>
      </c>
      <c r="J16" s="9" t="str">
        <f t="shared" si="1"/>
        <v/>
      </c>
      <c r="K16" s="9" t="str">
        <f t="shared" si="2"/>
        <v/>
      </c>
      <c r="Q16" s="26"/>
      <c r="R16" s="27"/>
    </row>
    <row r="17" spans="1:18" ht="14.7" customHeight="1" x14ac:dyDescent="0.3">
      <c r="G17" t="str">
        <f t="shared" si="0"/>
        <v/>
      </c>
      <c r="J17" s="9" t="str">
        <f t="shared" si="1"/>
        <v/>
      </c>
      <c r="K17" s="9" t="str">
        <f t="shared" si="2"/>
        <v/>
      </c>
      <c r="Q17" s="26"/>
      <c r="R17" s="27"/>
    </row>
    <row r="18" spans="1:18" ht="14.7" customHeight="1" x14ac:dyDescent="0.3">
      <c r="G18" t="str">
        <f t="shared" si="0"/>
        <v/>
      </c>
      <c r="J18" s="9" t="str">
        <f t="shared" si="1"/>
        <v/>
      </c>
      <c r="K18" s="9" t="str">
        <f t="shared" si="2"/>
        <v/>
      </c>
      <c r="Q18" s="26"/>
      <c r="R18" s="27"/>
    </row>
    <row r="19" spans="1:18" ht="14.7" customHeight="1" x14ac:dyDescent="0.3">
      <c r="G19" t="str">
        <f t="shared" si="0"/>
        <v/>
      </c>
      <c r="J19" s="9" t="str">
        <f t="shared" si="1"/>
        <v/>
      </c>
      <c r="K19" s="9" t="str">
        <f t="shared" si="2"/>
        <v/>
      </c>
      <c r="Q19" s="26"/>
      <c r="R19" s="27"/>
    </row>
    <row r="20" spans="1:18" ht="14.7" customHeight="1" x14ac:dyDescent="0.3">
      <c r="G20" t="str">
        <f t="shared" si="0"/>
        <v/>
      </c>
      <c r="J20" s="9" t="str">
        <f t="shared" si="1"/>
        <v/>
      </c>
      <c r="K20" s="9" t="str">
        <f t="shared" si="2"/>
        <v/>
      </c>
      <c r="Q20" s="26"/>
      <c r="R20" s="27"/>
    </row>
    <row r="21" spans="1:18" ht="14.7" customHeight="1" x14ac:dyDescent="0.3">
      <c r="A21" s="25"/>
      <c r="B21" s="25"/>
      <c r="G21" t="str">
        <f t="shared" si="0"/>
        <v/>
      </c>
      <c r="J21" s="9" t="str">
        <f t="shared" si="1"/>
        <v/>
      </c>
      <c r="K21" s="9" t="str">
        <f t="shared" si="2"/>
        <v/>
      </c>
      <c r="Q21" s="26"/>
      <c r="R21" s="27"/>
    </row>
    <row r="22" spans="1:18" ht="14.7" customHeight="1" x14ac:dyDescent="0.3">
      <c r="A22" s="25"/>
      <c r="B22" s="25"/>
      <c r="G22" t="str">
        <f t="shared" si="0"/>
        <v/>
      </c>
      <c r="J22" s="9" t="str">
        <f t="shared" si="1"/>
        <v/>
      </c>
      <c r="K22" s="9" t="str">
        <f t="shared" si="2"/>
        <v/>
      </c>
      <c r="Q22" s="26"/>
      <c r="R22" s="27"/>
    </row>
    <row r="23" spans="1:18" ht="14.7" customHeight="1" x14ac:dyDescent="0.3">
      <c r="A23" s="25"/>
      <c r="B23" s="25"/>
      <c r="G23" t="str">
        <f t="shared" si="0"/>
        <v/>
      </c>
      <c r="J23" s="9" t="str">
        <f t="shared" si="1"/>
        <v/>
      </c>
      <c r="K23" s="9" t="str">
        <f t="shared" si="2"/>
        <v/>
      </c>
      <c r="Q23" s="26"/>
      <c r="R23" s="27"/>
    </row>
    <row r="24" spans="1:18" ht="14.7" customHeight="1" x14ac:dyDescent="0.3">
      <c r="A24" s="25"/>
      <c r="B24" s="25"/>
      <c r="G24" t="str">
        <f t="shared" si="0"/>
        <v/>
      </c>
      <c r="J24" s="9" t="str">
        <f t="shared" si="1"/>
        <v/>
      </c>
      <c r="K24" s="9" t="str">
        <f t="shared" si="2"/>
        <v/>
      </c>
      <c r="Q24" s="26"/>
      <c r="R24" s="27"/>
    </row>
    <row r="25" spans="1:18" ht="14.7" customHeight="1" x14ac:dyDescent="0.3">
      <c r="G25" t="str">
        <f t="shared" si="0"/>
        <v/>
      </c>
      <c r="J25" s="9" t="str">
        <f t="shared" si="1"/>
        <v/>
      </c>
      <c r="K25" s="9" t="str">
        <f t="shared" si="2"/>
        <v/>
      </c>
      <c r="N25" t="str">
        <f t="shared" ref="N25:N56" si="6">IF(AND(L25="",M25=""),"",L25+M25)</f>
        <v/>
      </c>
      <c r="Q25" s="1"/>
      <c r="R25" s="2"/>
    </row>
    <row r="26" spans="1:18" ht="14.7" customHeight="1" x14ac:dyDescent="0.3">
      <c r="G26" t="str">
        <f t="shared" si="0"/>
        <v/>
      </c>
      <c r="J26" s="9" t="str">
        <f t="shared" si="1"/>
        <v/>
      </c>
      <c r="K26" s="9" t="str">
        <f t="shared" si="2"/>
        <v/>
      </c>
      <c r="N26" t="str">
        <f t="shared" si="6"/>
        <v/>
      </c>
      <c r="R26" s="3"/>
    </row>
    <row r="27" spans="1:18" ht="14.7" customHeight="1" x14ac:dyDescent="0.3">
      <c r="G27" t="str">
        <f t="shared" si="0"/>
        <v/>
      </c>
      <c r="J27" s="9" t="str">
        <f t="shared" si="1"/>
        <v/>
      </c>
      <c r="K27" s="9" t="str">
        <f t="shared" si="2"/>
        <v/>
      </c>
      <c r="N27" t="str">
        <f t="shared" si="6"/>
        <v/>
      </c>
      <c r="R27" s="3"/>
    </row>
    <row r="28" spans="1:18" ht="14.7" customHeight="1" x14ac:dyDescent="0.3">
      <c r="G28" t="str">
        <f t="shared" si="0"/>
        <v/>
      </c>
      <c r="J28" s="9" t="str">
        <f t="shared" si="1"/>
        <v/>
      </c>
      <c r="K28" s="9" t="str">
        <f t="shared" si="2"/>
        <v/>
      </c>
      <c r="N28" t="str">
        <f t="shared" si="6"/>
        <v/>
      </c>
      <c r="Q28" s="1"/>
      <c r="R28" s="2"/>
    </row>
    <row r="29" spans="1:18" ht="14.7" customHeight="1" x14ac:dyDescent="0.3">
      <c r="G29" t="str">
        <f t="shared" si="0"/>
        <v/>
      </c>
      <c r="J29" s="9" t="str">
        <f t="shared" si="1"/>
        <v/>
      </c>
      <c r="K29" s="9" t="str">
        <f t="shared" si="2"/>
        <v/>
      </c>
      <c r="N29" t="str">
        <f t="shared" si="6"/>
        <v/>
      </c>
      <c r="Q29" s="1"/>
      <c r="R29" s="2"/>
    </row>
    <row r="30" spans="1:18" ht="14.7" customHeight="1" x14ac:dyDescent="0.3">
      <c r="G30" t="str">
        <f t="shared" si="0"/>
        <v/>
      </c>
      <c r="J30" s="9" t="str">
        <f t="shared" si="1"/>
        <v/>
      </c>
      <c r="K30" s="9" t="str">
        <f t="shared" si="2"/>
        <v/>
      </c>
      <c r="N30" t="str">
        <f t="shared" si="6"/>
        <v/>
      </c>
      <c r="R30" s="3"/>
    </row>
    <row r="31" spans="1:18" ht="14.7" customHeight="1" x14ac:dyDescent="0.3">
      <c r="G31" t="str">
        <f t="shared" si="0"/>
        <v/>
      </c>
      <c r="J31" s="9" t="str">
        <f t="shared" si="1"/>
        <v/>
      </c>
      <c r="K31" s="9" t="str">
        <f t="shared" si="2"/>
        <v/>
      </c>
      <c r="N31" t="str">
        <f t="shared" si="6"/>
        <v/>
      </c>
      <c r="R31" s="3"/>
    </row>
    <row r="32" spans="1:18" ht="14.7" customHeight="1" x14ac:dyDescent="0.3">
      <c r="G32" t="str">
        <f t="shared" si="0"/>
        <v/>
      </c>
      <c r="J32" s="9" t="str">
        <f t="shared" si="1"/>
        <v/>
      </c>
      <c r="K32" s="9" t="str">
        <f t="shared" si="2"/>
        <v/>
      </c>
      <c r="N32" t="str">
        <f t="shared" si="6"/>
        <v/>
      </c>
      <c r="R32" s="3"/>
    </row>
    <row r="33" spans="7:18" ht="14.7" customHeight="1" x14ac:dyDescent="0.3">
      <c r="G33" t="str">
        <f t="shared" si="0"/>
        <v/>
      </c>
      <c r="J33" s="9" t="str">
        <f t="shared" si="1"/>
        <v/>
      </c>
      <c r="K33" s="9" t="str">
        <f t="shared" si="2"/>
        <v/>
      </c>
      <c r="N33" t="str">
        <f t="shared" si="6"/>
        <v/>
      </c>
      <c r="Q33" s="1"/>
      <c r="R33" s="2"/>
    </row>
    <row r="34" spans="7:18" ht="14.7" customHeight="1" x14ac:dyDescent="0.3">
      <c r="G34" t="str">
        <f t="shared" si="0"/>
        <v/>
      </c>
      <c r="J34" s="9" t="str">
        <f t="shared" si="1"/>
        <v/>
      </c>
      <c r="K34" s="9" t="str">
        <f t="shared" si="2"/>
        <v/>
      </c>
      <c r="N34" t="str">
        <f t="shared" si="6"/>
        <v/>
      </c>
      <c r="Q34" s="1"/>
      <c r="R34" s="2"/>
    </row>
    <row r="35" spans="7:18" ht="14.7" customHeight="1" x14ac:dyDescent="0.3">
      <c r="G35" t="str">
        <f t="shared" si="0"/>
        <v/>
      </c>
      <c r="J35" s="9" t="str">
        <f t="shared" si="1"/>
        <v/>
      </c>
      <c r="K35" s="9" t="str">
        <f t="shared" si="2"/>
        <v/>
      </c>
      <c r="N35" t="str">
        <f t="shared" si="6"/>
        <v/>
      </c>
      <c r="P35" t="e">
        <f>IF(AND(N35="",#REF!=""),"",MAX(N35,#REF!))</f>
        <v>#REF!</v>
      </c>
      <c r="Q35" s="1"/>
      <c r="R35" s="2"/>
    </row>
    <row r="36" spans="7:18" ht="14.7" customHeight="1" x14ac:dyDescent="0.3">
      <c r="G36" t="str">
        <f t="shared" si="0"/>
        <v/>
      </c>
      <c r="J36" s="9" t="str">
        <f t="shared" si="1"/>
        <v/>
      </c>
      <c r="K36" s="9" t="str">
        <f t="shared" si="2"/>
        <v/>
      </c>
      <c r="N36" t="str">
        <f t="shared" si="6"/>
        <v/>
      </c>
      <c r="P36" t="e">
        <f>IF(AND(N36="",#REF!=""),"",MAX(N36,#REF!))</f>
        <v>#REF!</v>
      </c>
      <c r="R36" s="3"/>
    </row>
    <row r="37" spans="7:18" ht="14.7" customHeight="1" x14ac:dyDescent="0.3">
      <c r="G37" t="str">
        <f t="shared" si="0"/>
        <v/>
      </c>
      <c r="J37" s="9" t="str">
        <f t="shared" si="1"/>
        <v/>
      </c>
      <c r="K37" s="9" t="str">
        <f t="shared" si="2"/>
        <v/>
      </c>
      <c r="N37" t="str">
        <f t="shared" si="6"/>
        <v/>
      </c>
      <c r="P37" t="e">
        <f>IF(AND(N37="",#REF!=""),"",MAX(N37,#REF!))</f>
        <v>#REF!</v>
      </c>
      <c r="R37" s="3"/>
    </row>
    <row r="38" spans="7:18" ht="14.7" customHeight="1" x14ac:dyDescent="0.3">
      <c r="G38" t="str">
        <f t="shared" si="0"/>
        <v/>
      </c>
      <c r="J38" s="9" t="str">
        <f t="shared" si="1"/>
        <v/>
      </c>
      <c r="K38" s="9" t="str">
        <f t="shared" si="2"/>
        <v/>
      </c>
      <c r="N38" t="str">
        <f t="shared" si="6"/>
        <v/>
      </c>
      <c r="P38" t="e">
        <f>IF(AND(N38="",#REF!=""),"",MAX(N38,#REF!))</f>
        <v>#REF!</v>
      </c>
      <c r="R38" s="3"/>
    </row>
    <row r="39" spans="7:18" ht="14.7" customHeight="1" x14ac:dyDescent="0.3">
      <c r="G39" t="str">
        <f t="shared" si="0"/>
        <v/>
      </c>
      <c r="J39" s="9" t="str">
        <f t="shared" si="1"/>
        <v/>
      </c>
      <c r="K39" s="9" t="str">
        <f t="shared" si="2"/>
        <v/>
      </c>
      <c r="N39" t="str">
        <f t="shared" si="6"/>
        <v/>
      </c>
      <c r="P39" t="e">
        <f>IF(AND(N39="",#REF!=""),"",MAX(N39,#REF!))</f>
        <v>#REF!</v>
      </c>
      <c r="R39" s="3"/>
    </row>
    <row r="40" spans="7:18" ht="14.7" customHeight="1" x14ac:dyDescent="0.3">
      <c r="G40" t="str">
        <f t="shared" si="0"/>
        <v/>
      </c>
      <c r="J40" s="9" t="str">
        <f t="shared" si="1"/>
        <v/>
      </c>
      <c r="K40" s="9" t="str">
        <f t="shared" si="2"/>
        <v/>
      </c>
      <c r="N40" t="str">
        <f t="shared" si="6"/>
        <v/>
      </c>
      <c r="P40" t="e">
        <f>IF(AND(N40="",#REF!=""),"",MAX(N40,#REF!))</f>
        <v>#REF!</v>
      </c>
      <c r="R40" s="3"/>
    </row>
    <row r="41" spans="7:18" ht="14.7" customHeight="1" x14ac:dyDescent="0.3">
      <c r="G41" t="str">
        <f t="shared" si="0"/>
        <v/>
      </c>
      <c r="J41" s="9" t="str">
        <f t="shared" si="1"/>
        <v/>
      </c>
      <c r="K41" s="9" t="str">
        <f t="shared" si="2"/>
        <v/>
      </c>
      <c r="N41" t="str">
        <f t="shared" si="6"/>
        <v/>
      </c>
      <c r="P41" t="e">
        <f>IF(AND(N41="",#REF!=""),"",MAX(N41,#REF!))</f>
        <v>#REF!</v>
      </c>
      <c r="R41" s="3"/>
    </row>
    <row r="42" spans="7:18" ht="14.7" customHeight="1" x14ac:dyDescent="0.3">
      <c r="G42" t="str">
        <f t="shared" si="0"/>
        <v/>
      </c>
      <c r="J42" s="9" t="str">
        <f t="shared" si="1"/>
        <v/>
      </c>
      <c r="K42" s="9" t="str">
        <f t="shared" si="2"/>
        <v/>
      </c>
      <c r="N42" t="str">
        <f t="shared" si="6"/>
        <v/>
      </c>
      <c r="P42" t="e">
        <f>IF(AND(N42="",#REF!=""),"",MAX(N42,#REF!))</f>
        <v>#REF!</v>
      </c>
      <c r="R42" s="3"/>
    </row>
    <row r="43" spans="7:18" ht="14.7" customHeight="1" x14ac:dyDescent="0.3">
      <c r="G43" t="str">
        <f t="shared" si="0"/>
        <v/>
      </c>
      <c r="J43" s="9" t="str">
        <f t="shared" si="1"/>
        <v/>
      </c>
      <c r="K43" s="9" t="str">
        <f t="shared" si="2"/>
        <v/>
      </c>
      <c r="N43" t="str">
        <f t="shared" si="6"/>
        <v/>
      </c>
      <c r="P43" t="e">
        <f>IF(AND(N43="",#REF!=""),"",MAX(N43,#REF!))</f>
        <v>#REF!</v>
      </c>
      <c r="R43" s="3"/>
    </row>
    <row r="44" spans="7:18" ht="14.7" customHeight="1" x14ac:dyDescent="0.3">
      <c r="G44" t="str">
        <f t="shared" si="0"/>
        <v/>
      </c>
      <c r="J44" s="9" t="str">
        <f t="shared" si="1"/>
        <v/>
      </c>
      <c r="K44" s="9" t="str">
        <f t="shared" si="2"/>
        <v/>
      </c>
      <c r="N44" t="str">
        <f t="shared" si="6"/>
        <v/>
      </c>
      <c r="P44" t="e">
        <f>IF(AND(N44="",#REF!=""),"",MAX(N44,#REF!))</f>
        <v>#REF!</v>
      </c>
      <c r="R44" s="3"/>
    </row>
    <row r="45" spans="7:18" ht="14.7" customHeight="1" x14ac:dyDescent="0.3">
      <c r="G45" t="str">
        <f t="shared" si="0"/>
        <v/>
      </c>
      <c r="J45" s="9" t="str">
        <f t="shared" si="1"/>
        <v/>
      </c>
      <c r="K45" s="9" t="str">
        <f t="shared" si="2"/>
        <v/>
      </c>
      <c r="N45" t="str">
        <f t="shared" si="6"/>
        <v/>
      </c>
      <c r="P45" t="e">
        <f>IF(AND(N45="",#REF!=""),"",MAX(N45,#REF!))</f>
        <v>#REF!</v>
      </c>
      <c r="R45" s="3"/>
    </row>
    <row r="46" spans="7:18" ht="14.7" customHeight="1" x14ac:dyDescent="0.3">
      <c r="G46" t="str">
        <f t="shared" si="0"/>
        <v/>
      </c>
      <c r="J46" s="9" t="str">
        <f t="shared" si="1"/>
        <v/>
      </c>
      <c r="K46" s="9" t="str">
        <f t="shared" si="2"/>
        <v/>
      </c>
      <c r="N46" t="str">
        <f t="shared" si="6"/>
        <v/>
      </c>
      <c r="P46" t="e">
        <f>IF(AND(N46="",#REF!=""),"",MAX(N46,#REF!))</f>
        <v>#REF!</v>
      </c>
      <c r="R46" s="3"/>
    </row>
    <row r="47" spans="7:18" ht="14.7" customHeight="1" x14ac:dyDescent="0.3">
      <c r="G47" t="str">
        <f t="shared" si="0"/>
        <v/>
      </c>
      <c r="J47" s="9" t="str">
        <f t="shared" si="1"/>
        <v/>
      </c>
      <c r="K47" s="9" t="str">
        <f t="shared" si="2"/>
        <v/>
      </c>
      <c r="N47" t="str">
        <f t="shared" si="6"/>
        <v/>
      </c>
      <c r="P47" t="e">
        <f>IF(AND(N47="",#REF!=""),"",MAX(N47,#REF!))</f>
        <v>#REF!</v>
      </c>
      <c r="R47" s="3"/>
    </row>
    <row r="48" spans="7:18" ht="14.7" customHeight="1" x14ac:dyDescent="0.3">
      <c r="J48" s="9"/>
      <c r="K48" s="9"/>
      <c r="Q48" s="1"/>
      <c r="R48" s="2"/>
    </row>
    <row r="49" spans="7:18" ht="14.7" customHeight="1" x14ac:dyDescent="0.3">
      <c r="J49" s="9"/>
      <c r="K49" s="9"/>
      <c r="R49" s="3"/>
    </row>
    <row r="50" spans="7:18" ht="14.7" customHeight="1" x14ac:dyDescent="0.3">
      <c r="J50" s="9"/>
      <c r="K50" s="9"/>
      <c r="R50" s="3"/>
    </row>
    <row r="51" spans="7:18" ht="14.7" customHeight="1" x14ac:dyDescent="0.3">
      <c r="J51" s="9"/>
      <c r="K51" s="9"/>
      <c r="R51" s="3"/>
    </row>
    <row r="52" spans="7:18" ht="14.7" customHeight="1" x14ac:dyDescent="0.3">
      <c r="G52" t="str">
        <f t="shared" si="0"/>
        <v/>
      </c>
      <c r="J52" s="9" t="str">
        <f t="shared" si="1"/>
        <v/>
      </c>
      <c r="K52" s="9" t="str">
        <f t="shared" si="2"/>
        <v/>
      </c>
      <c r="N52" t="str">
        <f t="shared" si="6"/>
        <v/>
      </c>
      <c r="P52" t="e">
        <f>IF(AND(N52="",#REF!=""),"",MAX(N52,#REF!))</f>
        <v>#REF!</v>
      </c>
      <c r="R52" s="3"/>
    </row>
    <row r="53" spans="7:18" ht="14.7" customHeight="1" x14ac:dyDescent="0.3">
      <c r="G53" t="str">
        <f t="shared" si="0"/>
        <v/>
      </c>
      <c r="J53" s="9" t="str">
        <f t="shared" si="1"/>
        <v/>
      </c>
      <c r="K53" s="9" t="str">
        <f t="shared" si="2"/>
        <v/>
      </c>
      <c r="N53" t="str">
        <f t="shared" si="6"/>
        <v/>
      </c>
      <c r="P53" t="e">
        <f>IF(AND(N53="",#REF!=""),"",MAX(N53,#REF!))</f>
        <v>#REF!</v>
      </c>
      <c r="R53" s="3"/>
    </row>
    <row r="54" spans="7:18" ht="14.7" customHeight="1" x14ac:dyDescent="0.3">
      <c r="G54" t="str">
        <f t="shared" si="0"/>
        <v/>
      </c>
      <c r="J54" s="9" t="str">
        <f t="shared" si="1"/>
        <v/>
      </c>
      <c r="K54" s="9" t="str">
        <f t="shared" si="2"/>
        <v/>
      </c>
      <c r="N54" t="str">
        <f t="shared" si="6"/>
        <v/>
      </c>
      <c r="P54" t="e">
        <f>IF(AND(N54="",#REF!=""),"",MAX(N54,#REF!))</f>
        <v>#REF!</v>
      </c>
      <c r="R54" s="3"/>
    </row>
    <row r="55" spans="7:18" ht="14.7" customHeight="1" x14ac:dyDescent="0.3">
      <c r="G55" t="str">
        <f t="shared" si="0"/>
        <v/>
      </c>
      <c r="J55" s="9" t="str">
        <f t="shared" si="1"/>
        <v/>
      </c>
      <c r="K55" s="9" t="str">
        <f t="shared" si="2"/>
        <v/>
      </c>
      <c r="N55" t="str">
        <f t="shared" si="6"/>
        <v/>
      </c>
      <c r="P55" t="e">
        <f>IF(AND(N55="",#REF!=""),"",MAX(N55,#REF!))</f>
        <v>#REF!</v>
      </c>
      <c r="R55" s="3"/>
    </row>
    <row r="56" spans="7:18" ht="14.7" customHeight="1" x14ac:dyDescent="0.3">
      <c r="G56" t="str">
        <f t="shared" si="0"/>
        <v/>
      </c>
      <c r="J56" s="9" t="str">
        <f t="shared" si="1"/>
        <v/>
      </c>
      <c r="K56" s="9" t="str">
        <f t="shared" si="2"/>
        <v/>
      </c>
      <c r="N56" t="str">
        <f t="shared" si="6"/>
        <v/>
      </c>
      <c r="P56" t="e">
        <f>IF(AND(N56="",#REF!=""),"",MAX(N56,#REF!))</f>
        <v>#REF!</v>
      </c>
      <c r="R56" s="3"/>
    </row>
  </sheetData>
  <conditionalFormatting sqref="Q2:Q24">
    <cfRule type="expression" dxfId="4" priority="2">
      <formula>AND(Q2&gt;44,Q2&lt;100)</formula>
    </cfRule>
    <cfRule type="expression" dxfId="3" priority="6">
      <formula>"&gt;44"</formula>
    </cfRule>
    <cfRule type="expression" dxfId="2" priority="7">
      <formula>"""&gt;44"""</formula>
    </cfRule>
    <cfRule type="expression" dxfId="1" priority="8">
      <formula>"""&gt;44"""</formula>
    </cfRule>
  </conditionalFormatting>
  <conditionalFormatting sqref="R2:R24">
    <cfRule type="expression" dxfId="0" priority="1">
      <formula>OR(R2="E",R2="D",R2="C")</formula>
    </cfRule>
  </conditionalFormatting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G2" sqref="G2:M2"/>
    </sheetView>
  </sheetViews>
  <sheetFormatPr defaultRowHeight="14.4" x14ac:dyDescent="0.3"/>
  <cols>
    <col min="1" max="1" width="11.44140625" customWidth="1"/>
    <col min="2" max="2" width="24.21875" customWidth="1"/>
    <col min="3" max="3" width="9.33203125" customWidth="1"/>
    <col min="4" max="4" width="6.21875" customWidth="1"/>
    <col min="5" max="5" width="7.109375" customWidth="1"/>
    <col min="6" max="6" width="8.5546875" customWidth="1"/>
    <col min="7" max="7" width="7.44140625" customWidth="1"/>
    <col min="8" max="8" width="5.77734375" customWidth="1"/>
    <col min="9" max="9" width="7.109375" customWidth="1"/>
    <col min="10" max="10" width="11.33203125" customWidth="1"/>
    <col min="11" max="11" width="13.21875" customWidth="1"/>
    <col min="12" max="12" width="8.5546875" customWidth="1"/>
    <col min="13" max="13" width="9.109375" customWidth="1"/>
  </cols>
  <sheetData>
    <row r="1" spans="1:13" ht="15.6" x14ac:dyDescent="0.3">
      <c r="A1" s="50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pans="1:13" x14ac:dyDescent="0.3">
      <c r="A2" s="53" t="s">
        <v>65</v>
      </c>
      <c r="B2" s="54"/>
      <c r="C2" s="54"/>
      <c r="D2" s="54"/>
      <c r="E2" s="54"/>
      <c r="F2" s="55"/>
      <c r="G2" s="56" t="s">
        <v>83</v>
      </c>
      <c r="H2" s="57"/>
      <c r="I2" s="57"/>
      <c r="J2" s="57"/>
      <c r="K2" s="57"/>
      <c r="L2" s="57"/>
      <c r="M2" s="58"/>
    </row>
    <row r="3" spans="1:13" ht="28.8" customHeight="1" x14ac:dyDescent="0.3">
      <c r="A3" s="23" t="s">
        <v>23</v>
      </c>
      <c r="B3" s="24" t="s">
        <v>84</v>
      </c>
      <c r="C3" s="59" t="s">
        <v>33</v>
      </c>
      <c r="D3" s="59"/>
      <c r="E3" s="59"/>
      <c r="F3" s="59"/>
      <c r="G3" s="60" t="s">
        <v>82</v>
      </c>
      <c r="H3" s="61"/>
      <c r="I3" s="61"/>
      <c r="J3" s="61"/>
      <c r="K3" s="61"/>
      <c r="L3" s="61"/>
      <c r="M3" s="62"/>
    </row>
    <row r="4" spans="1:13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39"/>
      <c r="L4" s="39"/>
      <c r="M4" s="40"/>
    </row>
    <row r="5" spans="1:13" x14ac:dyDescent="0.3">
      <c r="A5" s="41" t="s">
        <v>24</v>
      </c>
      <c r="B5" s="43" t="s">
        <v>25</v>
      </c>
      <c r="C5" s="45" t="s">
        <v>26</v>
      </c>
      <c r="D5" s="46"/>
      <c r="E5" s="46"/>
      <c r="F5" s="46"/>
      <c r="G5" s="46"/>
      <c r="H5" s="46"/>
      <c r="I5" s="46"/>
      <c r="J5" s="46"/>
      <c r="K5" s="46"/>
      <c r="L5" s="47" t="s">
        <v>27</v>
      </c>
      <c r="M5" s="43" t="s">
        <v>28</v>
      </c>
    </row>
    <row r="6" spans="1:13" ht="28.2" customHeight="1" x14ac:dyDescent="0.3">
      <c r="A6" s="42"/>
      <c r="B6" s="44"/>
      <c r="C6" s="43" t="s">
        <v>29</v>
      </c>
      <c r="D6" s="36" t="s">
        <v>76</v>
      </c>
      <c r="E6" s="37"/>
      <c r="F6" s="38"/>
      <c r="G6" s="49" t="s">
        <v>77</v>
      </c>
      <c r="H6" s="46"/>
      <c r="I6" s="46"/>
      <c r="J6" s="49" t="s">
        <v>78</v>
      </c>
      <c r="K6" s="46"/>
      <c r="L6" s="48"/>
      <c r="M6" s="44"/>
    </row>
    <row r="7" spans="1:13" x14ac:dyDescent="0.3">
      <c r="A7" s="42"/>
      <c r="B7" s="44"/>
      <c r="C7" s="44"/>
      <c r="D7" s="6" t="s">
        <v>30</v>
      </c>
      <c r="E7" s="6" t="s">
        <v>31</v>
      </c>
      <c r="F7" s="6" t="s">
        <v>32</v>
      </c>
      <c r="G7" s="6" t="s">
        <v>30</v>
      </c>
      <c r="H7" s="6" t="s">
        <v>31</v>
      </c>
      <c r="I7" s="6" t="s">
        <v>32</v>
      </c>
      <c r="J7" s="6" t="s">
        <v>80</v>
      </c>
      <c r="K7" s="6" t="s">
        <v>79</v>
      </c>
      <c r="L7" s="48"/>
      <c r="M7" s="44"/>
    </row>
    <row r="8" spans="1:13" x14ac:dyDescent="0.3">
      <c r="A8" s="12" t="str">
        <f>CONCATENATE(CONCATENATE('Tabela 2'!A2,"/"),'Tabela 2'!B2)</f>
        <v>1/2020</v>
      </c>
      <c r="B8" s="12" t="str">
        <f>CONCATENATE(CONCATENATE('Tabela 2'!C2," "),'Tabela 2'!D2)</f>
        <v>Milena Jovićević</v>
      </c>
      <c r="C8" s="12"/>
      <c r="D8" s="12">
        <f>'Tabela 2'!G2</f>
        <v>15</v>
      </c>
      <c r="E8" s="12"/>
      <c r="F8" s="12"/>
      <c r="G8" s="12">
        <f>'Tabela 2'!J2</f>
        <v>22</v>
      </c>
      <c r="H8" s="12"/>
      <c r="I8" s="12"/>
      <c r="J8" s="12">
        <f>'Tabela 2'!N2</f>
        <v>10</v>
      </c>
      <c r="K8" s="12">
        <f>'Tabela 2'!O2</f>
        <v>0</v>
      </c>
      <c r="L8" s="12">
        <f>'Tabela 2'!Q2</f>
        <v>47</v>
      </c>
      <c r="M8" s="13" t="str">
        <f>'Tabela 2'!R2</f>
        <v>E</v>
      </c>
    </row>
    <row r="9" spans="1:13" x14ac:dyDescent="0.3">
      <c r="A9" s="12" t="str">
        <f>CONCATENATE(CONCATENATE('Tabela 2'!A3,"/"),'Tabela 2'!B3)</f>
        <v>2/2020</v>
      </c>
      <c r="B9" s="12" t="str">
        <f>CONCATENATE(CONCATENATE('Tabela 2'!C3," "),'Tabela 2'!D3)</f>
        <v>Marija Savić</v>
      </c>
      <c r="C9" s="12"/>
      <c r="D9" s="12">
        <f>'Tabela 2'!G3</f>
        <v>21</v>
      </c>
      <c r="E9" s="12"/>
      <c r="F9" s="12"/>
      <c r="G9" s="12">
        <f>'Tabela 2'!J3</f>
        <v>24</v>
      </c>
      <c r="H9" s="12"/>
      <c r="I9" s="12"/>
      <c r="J9" s="12">
        <f>'Tabela 2'!N3</f>
        <v>10</v>
      </c>
      <c r="K9" s="12">
        <f>'Tabela 2'!O3</f>
        <v>5</v>
      </c>
      <c r="L9" s="12">
        <f>'Tabela 2'!Q3</f>
        <v>60</v>
      </c>
      <c r="M9" s="13" t="str">
        <f>'Tabela 2'!R3</f>
        <v>D</v>
      </c>
    </row>
    <row r="10" spans="1:13" x14ac:dyDescent="0.3">
      <c r="A10" s="12" t="str">
        <f>CONCATENATE(CONCATENATE('Tabela 2'!A4,"/"),'Tabela 2'!B4)</f>
        <v>3/2020</v>
      </c>
      <c r="B10" s="12" t="str">
        <f>CONCATENATE(CONCATENATE('Tabela 2'!C4," "),'Tabela 2'!D4)</f>
        <v>Maja Đozović</v>
      </c>
      <c r="C10" s="12"/>
      <c r="D10" s="12">
        <f>'Tabela 2'!G4</f>
        <v>25</v>
      </c>
      <c r="E10" s="12"/>
      <c r="F10" s="12"/>
      <c r="G10" s="12">
        <f>'Tabela 2'!J4</f>
        <v>24</v>
      </c>
      <c r="H10" s="12"/>
      <c r="I10" s="12"/>
      <c r="J10" s="12">
        <f>'Tabela 2'!N4</f>
        <v>10</v>
      </c>
      <c r="K10" s="12">
        <f>'Tabela 2'!O4</f>
        <v>0</v>
      </c>
      <c r="L10" s="12">
        <f>'Tabela 2'!Q4</f>
        <v>59</v>
      </c>
      <c r="M10" s="13" t="str">
        <f>'Tabela 2'!R4</f>
        <v>D</v>
      </c>
    </row>
    <row r="11" spans="1:13" x14ac:dyDescent="0.3">
      <c r="A11" s="12" t="str">
        <f>CONCATENATE(CONCATENATE('Tabela 2'!A5,"/"),'Tabela 2'!B5)</f>
        <v>4/2020</v>
      </c>
      <c r="B11" s="12" t="str">
        <f>CONCATENATE(CONCATENATE('Tabela 2'!C5," "),'Tabela 2'!D5)</f>
        <v>Milica Dajković</v>
      </c>
      <c r="C11" s="12"/>
      <c r="D11" s="12">
        <f>'Tabela 2'!G5</f>
        <v>23</v>
      </c>
      <c r="E11" s="12"/>
      <c r="F11" s="12"/>
      <c r="G11" s="12">
        <f>'Tabela 2'!J5</f>
        <v>13</v>
      </c>
      <c r="H11" s="12"/>
      <c r="I11" s="12"/>
      <c r="J11" s="12"/>
      <c r="K11" s="12"/>
      <c r="L11" s="12">
        <f>'Tabela 2'!Q5</f>
        <v>46</v>
      </c>
      <c r="M11" s="13" t="str">
        <f>'Tabela 2'!R5</f>
        <v>E</v>
      </c>
    </row>
    <row r="12" spans="1:13" x14ac:dyDescent="0.3">
      <c r="A12" s="12" t="str">
        <f>CONCATENATE(CONCATENATE('Tabela 2'!A6,"/"),'Tabela 2'!B6)</f>
        <v>5/2020</v>
      </c>
      <c r="B12" s="12" t="str">
        <f>CONCATENATE(CONCATENATE('Tabela 2'!C6," "),'Tabela 2'!D6)</f>
        <v>Maša Delić</v>
      </c>
      <c r="C12" s="12"/>
      <c r="D12" s="12">
        <f>'Tabela 2'!G6</f>
        <v>11</v>
      </c>
      <c r="E12" s="12"/>
      <c r="F12" s="12"/>
      <c r="G12" s="12">
        <f>'Tabela 2'!J6</f>
        <v>14</v>
      </c>
      <c r="H12" s="12"/>
      <c r="I12" s="12"/>
      <c r="J12" s="12"/>
      <c r="K12" s="12"/>
      <c r="L12" s="12">
        <f>'Tabela 2'!Q6</f>
        <v>35</v>
      </c>
      <c r="M12" s="13" t="str">
        <f>'Tabela 2'!R6</f>
        <v>F</v>
      </c>
    </row>
    <row r="13" spans="1:13" x14ac:dyDescent="0.3">
      <c r="A13" s="12" t="str">
        <f>CONCATENATE(CONCATENATE('Tabela 2'!A7,"/"),'Tabela 2'!B7)</f>
        <v>4/2019</v>
      </c>
      <c r="B13" s="12" t="str">
        <f>CONCATENATE(CONCATENATE('Tabela 2'!C7," "),'Tabela 2'!D7)</f>
        <v>Jasmina Lekić</v>
      </c>
      <c r="C13" s="12"/>
      <c r="D13" s="12">
        <f>'Tabela 2'!G7</f>
        <v>0</v>
      </c>
      <c r="E13" s="12"/>
      <c r="F13" s="12"/>
      <c r="G13" s="12">
        <f>'Tabela 2'!J7</f>
        <v>2</v>
      </c>
      <c r="H13" s="12"/>
      <c r="I13" s="12"/>
      <c r="J13" s="12"/>
      <c r="K13" s="12"/>
      <c r="L13" s="12">
        <f>'Tabela 2'!Q7</f>
        <v>7</v>
      </c>
      <c r="M13" s="13" t="str">
        <f>'Tabela 2'!R7</f>
        <v>F</v>
      </c>
    </row>
    <row r="14" spans="1:13" x14ac:dyDescent="0.3">
      <c r="A14" s="12" t="str">
        <f>CONCATENATE(CONCATENATE('Tabela 2'!A8,"/"),'Tabela 2'!B8)</f>
        <v>/</v>
      </c>
      <c r="B14" s="12" t="str">
        <f>CONCATENATE(CONCATENATE('Tabela 2'!C8," "),'Tabela 2'!D8)</f>
        <v>Marijana Beljkaš</v>
      </c>
      <c r="C14" s="12"/>
      <c r="D14" s="12">
        <f>'Tabela 2'!G8</f>
        <v>9</v>
      </c>
      <c r="E14" s="12"/>
      <c r="F14" s="12"/>
      <c r="G14" s="12">
        <f>'Tabela 2'!J8</f>
        <v>21</v>
      </c>
      <c r="H14" s="12"/>
      <c r="I14" s="12"/>
      <c r="J14" s="12"/>
      <c r="K14" s="12"/>
      <c r="L14" s="12">
        <f>'Tabela 2'!Q8</f>
        <v>40</v>
      </c>
      <c r="M14" s="13" t="str">
        <f>'Tabela 2'!R8</f>
        <v>F</v>
      </c>
    </row>
    <row r="15" spans="1:13" x14ac:dyDescent="0.3">
      <c r="A15" s="12" t="str">
        <f>CONCATENATE(CONCATENATE('Tabela 2'!A9,"/"),'Tabela 2'!B9)</f>
        <v>/</v>
      </c>
      <c r="B15" s="12" t="str">
        <f>CONCATENATE(CONCATENATE('Tabela 2'!C9," "),'Tabela 2'!D9)</f>
        <v>Branka  Radulović</v>
      </c>
      <c r="C15" s="12"/>
      <c r="D15" s="12" t="str">
        <f>'Tabela 2'!G9</f>
        <v/>
      </c>
      <c r="E15" s="12"/>
      <c r="F15" s="12"/>
      <c r="G15" s="12" t="str">
        <f>'Tabela 2'!J9</f>
        <v/>
      </c>
      <c r="H15" s="12"/>
      <c r="I15" s="12"/>
      <c r="J15" s="12"/>
      <c r="K15" s="12"/>
      <c r="L15" s="12">
        <f>'Tabela 2'!Q9</f>
        <v>7</v>
      </c>
      <c r="M15" s="13" t="str">
        <f>'Tabela 2'!R9</f>
        <v>F</v>
      </c>
    </row>
    <row r="16" spans="1:13" x14ac:dyDescent="0.3">
      <c r="A16" s="12" t="str">
        <f>CONCATENATE(CONCATENATE('Tabela 2'!A10,"/"),'Tabela 2'!B10)</f>
        <v>/</v>
      </c>
      <c r="B16" s="12" t="str">
        <f>CONCATENATE(CONCATENATE('Tabela 2'!C10," "),'Tabela 2'!D10)</f>
        <v>Sanja  Roganović</v>
      </c>
      <c r="C16" s="12"/>
      <c r="D16" s="12">
        <f>'Tabela 2'!G10</f>
        <v>25</v>
      </c>
      <c r="E16" s="12"/>
      <c r="F16" s="12"/>
      <c r="G16" s="12">
        <f>'Tabela 2'!J10</f>
        <v>24</v>
      </c>
      <c r="H16" s="12"/>
      <c r="I16" s="12"/>
      <c r="J16" s="12"/>
      <c r="K16" s="12"/>
      <c r="L16" s="12">
        <f>'Tabela 2'!Q10</f>
        <v>59</v>
      </c>
      <c r="M16" s="13" t="str">
        <f>'Tabela 2'!R10</f>
        <v>D</v>
      </c>
    </row>
    <row r="17" spans="1:13" x14ac:dyDescent="0.3">
      <c r="A17" s="12"/>
      <c r="B17" s="12" t="str">
        <f>CONCATENATE(CONCATENATE('Tabela 2'!C11," "),'Tabela 2'!D11)</f>
        <v xml:space="preserve"> </v>
      </c>
      <c r="C17" s="12"/>
      <c r="D17" s="12" t="str">
        <f>'Tabela 2'!G11</f>
        <v/>
      </c>
      <c r="E17" s="12"/>
      <c r="F17" s="12"/>
      <c r="G17" s="12" t="str">
        <f>'Tabela 2'!J11</f>
        <v/>
      </c>
      <c r="H17" s="12"/>
      <c r="I17" s="12"/>
      <c r="J17" s="12"/>
      <c r="K17" s="12"/>
      <c r="L17" s="12"/>
      <c r="M17" s="13"/>
    </row>
    <row r="18" spans="1:13" x14ac:dyDescent="0.3">
      <c r="A18" s="12"/>
      <c r="B18" s="12" t="str">
        <f>CONCATENATE(CONCATENATE('Tabela 2'!C12," "),'Tabela 2'!D12)</f>
        <v xml:space="preserve"> </v>
      </c>
      <c r="C18" s="12"/>
      <c r="D18" s="12" t="str">
        <f>'Tabela 2'!G12</f>
        <v/>
      </c>
      <c r="E18" s="12"/>
      <c r="F18" s="12"/>
      <c r="G18" s="12" t="str">
        <f>'Tabela 2'!J12</f>
        <v/>
      </c>
      <c r="H18" s="12"/>
      <c r="I18" s="12"/>
      <c r="J18" s="12"/>
      <c r="K18" s="12"/>
      <c r="L18" s="12"/>
      <c r="M18" s="13"/>
    </row>
    <row r="19" spans="1:13" x14ac:dyDescent="0.3">
      <c r="A19" s="12"/>
      <c r="B19" s="12" t="str">
        <f>CONCATENATE(CONCATENATE('Tabela 2'!C13," "),'Tabela 2'!D13)</f>
        <v xml:space="preserve"> </v>
      </c>
      <c r="C19" s="12"/>
      <c r="D19" s="12" t="str">
        <f>'Tabela 2'!G13</f>
        <v/>
      </c>
      <c r="E19" s="12"/>
      <c r="F19" s="12"/>
      <c r="G19" s="12" t="str">
        <f>'Tabela 2'!J13</f>
        <v/>
      </c>
      <c r="H19" s="12"/>
      <c r="I19" s="12"/>
      <c r="J19" s="12"/>
      <c r="K19" s="12"/>
      <c r="L19" s="12"/>
      <c r="M19" s="13"/>
    </row>
    <row r="20" spans="1:13" x14ac:dyDescent="0.3">
      <c r="A20" s="12"/>
      <c r="B20" s="12" t="str">
        <f>CONCATENATE(CONCATENATE('Tabela 2'!C14," "),'Tabela 2'!D14)</f>
        <v xml:space="preserve"> </v>
      </c>
      <c r="C20" s="12"/>
      <c r="D20" s="12" t="str">
        <f>'Tabela 2'!G14</f>
        <v/>
      </c>
      <c r="E20" s="12"/>
      <c r="F20" s="12"/>
      <c r="G20" s="12" t="str">
        <f>'Tabela 2'!J14</f>
        <v/>
      </c>
      <c r="H20" s="12"/>
      <c r="I20" s="12"/>
      <c r="J20" s="12"/>
      <c r="K20" s="12"/>
      <c r="L20" s="12"/>
      <c r="M20" s="13"/>
    </row>
    <row r="21" spans="1:13" x14ac:dyDescent="0.3">
      <c r="A21" s="12"/>
      <c r="B21" s="12" t="str">
        <f>CONCATENATE(CONCATENATE('Tabela 2'!C15," "),'Tabela 2'!D15)</f>
        <v xml:space="preserve"> </v>
      </c>
      <c r="C21" s="12"/>
      <c r="D21" s="12" t="str">
        <f>'Tabela 2'!G15</f>
        <v/>
      </c>
      <c r="E21" s="12"/>
      <c r="F21" s="12"/>
      <c r="G21" s="12" t="str">
        <f>'Tabela 2'!J15</f>
        <v/>
      </c>
      <c r="H21" s="12"/>
      <c r="I21" s="12"/>
      <c r="J21" s="12"/>
      <c r="K21" s="12"/>
      <c r="L21" s="12"/>
      <c r="M21" s="13"/>
    </row>
    <row r="22" spans="1:13" x14ac:dyDescent="0.3">
      <c r="A22" s="12"/>
      <c r="B22" s="12" t="str">
        <f>CONCATENATE(CONCATENATE('Tabela 2'!C16," "),'Tabela 2'!D16)</f>
        <v xml:space="preserve"> </v>
      </c>
      <c r="C22" s="12"/>
      <c r="D22" s="12" t="str">
        <f>'Tabela 2'!G16</f>
        <v/>
      </c>
      <c r="E22" s="12"/>
      <c r="F22" s="12"/>
      <c r="G22" s="12" t="str">
        <f>'Tabela 2'!J16</f>
        <v/>
      </c>
      <c r="H22" s="12"/>
      <c r="I22" s="12"/>
      <c r="J22" s="12"/>
      <c r="K22" s="12"/>
      <c r="L22" s="12"/>
      <c r="M22" s="13"/>
    </row>
    <row r="23" spans="1:13" x14ac:dyDescent="0.3">
      <c r="A23" s="12"/>
      <c r="B23" s="12" t="str">
        <f>CONCATENATE(CONCATENATE('Tabela 2'!C17," "),'Tabela 2'!D17)</f>
        <v xml:space="preserve"> </v>
      </c>
      <c r="C23" s="12"/>
      <c r="D23" s="12" t="str">
        <f>'Tabela 2'!G17</f>
        <v/>
      </c>
      <c r="E23" s="12"/>
      <c r="F23" s="12"/>
      <c r="G23" s="12" t="str">
        <f>'Tabela 2'!J17</f>
        <v/>
      </c>
      <c r="H23" s="12"/>
      <c r="I23" s="12"/>
      <c r="J23" s="12"/>
      <c r="K23" s="12"/>
      <c r="L23" s="12"/>
      <c r="M23" s="13"/>
    </row>
    <row r="24" spans="1:13" x14ac:dyDescent="0.3">
      <c r="A24" s="12"/>
      <c r="B24" s="12" t="str">
        <f>CONCATENATE(CONCATENATE('Tabela 2'!C18," "),'Tabela 2'!D18)</f>
        <v xml:space="preserve"> </v>
      </c>
      <c r="C24" s="12"/>
      <c r="D24" s="12" t="str">
        <f>'Tabela 2'!G18</f>
        <v/>
      </c>
      <c r="E24" s="12"/>
      <c r="F24" s="12"/>
      <c r="G24" s="12" t="str">
        <f>'Tabela 2'!J18</f>
        <v/>
      </c>
      <c r="H24" s="12"/>
      <c r="I24" s="12"/>
      <c r="J24" s="12"/>
      <c r="K24" s="12"/>
      <c r="L24" s="12"/>
      <c r="M24" s="13"/>
    </row>
    <row r="25" spans="1:13" x14ac:dyDescent="0.3">
      <c r="A25" s="12"/>
      <c r="B25" s="12" t="str">
        <f>CONCATENATE(CONCATENATE('Tabela 2'!C19," "),'Tabela 2'!D19)</f>
        <v xml:space="preserve"> </v>
      </c>
      <c r="C25" s="12"/>
      <c r="D25" s="12" t="str">
        <f>'Tabela 2'!G19</f>
        <v/>
      </c>
      <c r="E25" s="12"/>
      <c r="F25" s="12"/>
      <c r="G25" s="12" t="str">
        <f>'Tabela 2'!J19</f>
        <v/>
      </c>
      <c r="H25" s="12"/>
      <c r="I25" s="12"/>
      <c r="J25" s="12"/>
      <c r="K25" s="12"/>
      <c r="L25" s="12"/>
      <c r="M25" s="13"/>
    </row>
    <row r="26" spans="1:13" x14ac:dyDescent="0.3">
      <c r="A26" s="12"/>
      <c r="B26" s="12" t="str">
        <f>CONCATENATE(CONCATENATE('Tabela 2'!C20," "),'Tabela 2'!D20)</f>
        <v xml:space="preserve"> </v>
      </c>
      <c r="C26" s="12"/>
      <c r="D26" s="12" t="str">
        <f>'Tabela 2'!G20</f>
        <v/>
      </c>
      <c r="E26" s="12"/>
      <c r="F26" s="12"/>
      <c r="G26" s="12" t="str">
        <f>'Tabela 2'!J20</f>
        <v/>
      </c>
      <c r="H26" s="12"/>
      <c r="I26" s="12"/>
      <c r="J26" s="12"/>
      <c r="K26" s="12"/>
      <c r="L26" s="12"/>
      <c r="M26" s="13"/>
    </row>
    <row r="27" spans="1:13" x14ac:dyDescent="0.3">
      <c r="A27" s="12"/>
      <c r="B27" s="12" t="str">
        <f>CONCATENATE(CONCATENATE('Tabela 2'!C21," "),'Tabela 2'!D21)</f>
        <v xml:space="preserve"> </v>
      </c>
      <c r="C27" s="12"/>
      <c r="D27" s="12" t="str">
        <f>'Tabela 2'!G21</f>
        <v/>
      </c>
      <c r="E27" s="12"/>
      <c r="F27" s="12"/>
      <c r="G27" s="12" t="str">
        <f>'Tabela 2'!J21</f>
        <v/>
      </c>
      <c r="H27" s="12"/>
      <c r="I27" s="12"/>
      <c r="J27" s="12"/>
      <c r="K27" s="12"/>
      <c r="L27" s="12"/>
      <c r="M27" s="13"/>
    </row>
    <row r="28" spans="1:13" x14ac:dyDescent="0.3">
      <c r="A28" s="12"/>
      <c r="B28" s="12" t="str">
        <f>CONCATENATE(CONCATENATE('Tabela 2'!C22," "),'Tabela 2'!D22)</f>
        <v xml:space="preserve"> </v>
      </c>
      <c r="C28" s="12"/>
      <c r="D28" s="12" t="str">
        <f>'Tabela 2'!G22</f>
        <v/>
      </c>
      <c r="E28" s="12"/>
      <c r="F28" s="12"/>
      <c r="G28" s="12" t="str">
        <f>'Tabela 2'!J22</f>
        <v/>
      </c>
      <c r="H28" s="12"/>
      <c r="I28" s="12"/>
      <c r="J28" s="12"/>
      <c r="K28" s="12"/>
      <c r="L28" s="12"/>
      <c r="M28" s="13"/>
    </row>
    <row r="29" spans="1:13" x14ac:dyDescent="0.3">
      <c r="A29" s="12"/>
      <c r="B29" s="12" t="str">
        <f>CONCATENATE(CONCATENATE('Tabela 2'!C23," "),'Tabela 2'!D23)</f>
        <v xml:space="preserve"> </v>
      </c>
      <c r="C29" s="12"/>
      <c r="D29" s="12" t="str">
        <f>'Tabela 2'!G23</f>
        <v/>
      </c>
      <c r="E29" s="12"/>
      <c r="F29" s="12"/>
      <c r="G29" s="12" t="str">
        <f>'Tabela 2'!J23</f>
        <v/>
      </c>
      <c r="H29" s="12"/>
      <c r="I29" s="12"/>
      <c r="J29" s="12"/>
      <c r="K29" s="12"/>
      <c r="L29" s="12"/>
      <c r="M29" s="13"/>
    </row>
    <row r="30" spans="1:13" x14ac:dyDescent="0.3">
      <c r="A30" s="12"/>
      <c r="B30" s="12" t="str">
        <f>CONCATENATE(CONCATENATE('Tabela 2'!C24," "),'Tabela 2'!D24)</f>
        <v xml:space="preserve"> </v>
      </c>
      <c r="C30" s="12"/>
      <c r="D30" s="12" t="str">
        <f>'Tabela 2'!G24</f>
        <v/>
      </c>
      <c r="E30" s="12"/>
      <c r="F30" s="12"/>
      <c r="G30" s="12" t="str">
        <f>'Tabela 2'!J24</f>
        <v/>
      </c>
      <c r="H30" s="12"/>
      <c r="I30" s="12"/>
      <c r="J30" s="12"/>
      <c r="K30" s="12"/>
      <c r="L30" s="12"/>
      <c r="M30" s="13"/>
    </row>
    <row r="31" spans="1:13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</row>
    <row r="32" spans="1:13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9"/>
    </row>
    <row r="33" spans="1:13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9"/>
    </row>
    <row r="34" spans="1:13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9"/>
    </row>
    <row r="35" spans="1:13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9"/>
    </row>
    <row r="36" spans="1:13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9"/>
    </row>
    <row r="37" spans="1:13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9"/>
    </row>
    <row r="38" spans="1:13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9"/>
    </row>
    <row r="39" spans="1:13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9"/>
    </row>
    <row r="40" spans="1:13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9"/>
    </row>
    <row r="41" spans="1:13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9"/>
    </row>
    <row r="42" spans="1:13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9"/>
    </row>
    <row r="43" spans="1:13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9"/>
    </row>
    <row r="44" spans="1:13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9"/>
    </row>
    <row r="45" spans="1:13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9"/>
    </row>
    <row r="46" spans="1:13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9"/>
    </row>
    <row r="47" spans="1:13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9"/>
    </row>
    <row r="48" spans="1:13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9"/>
    </row>
    <row r="49" spans="1:13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9"/>
    </row>
    <row r="50" spans="1:13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9"/>
    </row>
    <row r="51" spans="1:13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9"/>
    </row>
    <row r="52" spans="1:13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9"/>
    </row>
    <row r="53" spans="1:13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9"/>
    </row>
    <row r="54" spans="1:13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9"/>
    </row>
    <row r="55" spans="1:13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9"/>
    </row>
    <row r="56" spans="1:13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9"/>
    </row>
    <row r="57" spans="1:13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9"/>
    </row>
    <row r="58" spans="1:13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9"/>
    </row>
    <row r="59" spans="1:13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9"/>
    </row>
    <row r="60" spans="1:13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9"/>
    </row>
    <row r="61" spans="1:13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9"/>
    </row>
    <row r="62" spans="1:13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9"/>
    </row>
  </sheetData>
  <mergeCells count="15">
    <mergeCell ref="A1:M1"/>
    <mergeCell ref="A2:F2"/>
    <mergeCell ref="G2:M2"/>
    <mergeCell ref="C3:F3"/>
    <mergeCell ref="G3:M3"/>
    <mergeCell ref="D6:F6"/>
    <mergeCell ref="K4:M4"/>
    <mergeCell ref="A5:A7"/>
    <mergeCell ref="B5:B7"/>
    <mergeCell ref="C5:K5"/>
    <mergeCell ref="L5:L7"/>
    <mergeCell ref="M5:M7"/>
    <mergeCell ref="C6:C7"/>
    <mergeCell ref="G6:I6"/>
    <mergeCell ref="J6:K6"/>
  </mergeCells>
  <pageMargins left="0.7" right="0.7" top="0.75" bottom="0.75" header="0.3" footer="0.3"/>
  <pageSetup orientation="landscape" r:id="rId1"/>
  <headerFooter>
    <oddFooter>&amp;R
Predmetni nastavnik
Prof. dr Žana Vukićević-Kovijanić
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H17" sqref="H17"/>
    </sheetView>
  </sheetViews>
  <sheetFormatPr defaultRowHeight="14.4" x14ac:dyDescent="0.3"/>
  <cols>
    <col min="2" max="2" width="12.88671875" customWidth="1"/>
    <col min="3" max="3" width="21.109375" customWidth="1"/>
    <col min="4" max="4" width="9.77734375" customWidth="1"/>
    <col min="5" max="5" width="11.44140625" customWidth="1"/>
    <col min="6" max="6" width="10.109375" customWidth="1"/>
    <col min="7" max="7" width="14.5546875" bestFit="1" customWidth="1"/>
  </cols>
  <sheetData>
    <row r="1" spans="1:7" x14ac:dyDescent="0.3">
      <c r="A1" s="63" t="s">
        <v>64</v>
      </c>
      <c r="B1" s="57"/>
      <c r="C1" s="57"/>
      <c r="D1" s="57"/>
      <c r="E1" s="57"/>
      <c r="F1" s="57"/>
      <c r="G1" s="64"/>
    </row>
    <row r="2" spans="1:7" ht="27.6" customHeight="1" x14ac:dyDescent="0.3">
      <c r="A2" s="63" t="s">
        <v>85</v>
      </c>
      <c r="B2" s="57"/>
      <c r="C2" s="65"/>
      <c r="D2" s="66" t="s">
        <v>106</v>
      </c>
      <c r="E2" s="57"/>
      <c r="F2" s="57"/>
      <c r="G2" s="64"/>
    </row>
    <row r="3" spans="1:7" ht="15" thickBot="1" x14ac:dyDescent="0.35">
      <c r="A3" s="67" t="s">
        <v>86</v>
      </c>
      <c r="B3" s="68"/>
      <c r="C3" s="69"/>
      <c r="D3" s="70" t="s">
        <v>87</v>
      </c>
      <c r="E3" s="68"/>
      <c r="F3" s="68"/>
      <c r="G3" s="71"/>
    </row>
    <row r="4" spans="1:7" ht="15" thickBot="1" x14ac:dyDescent="0.35">
      <c r="A4" s="14"/>
      <c r="B4" s="14"/>
      <c r="C4" s="14"/>
      <c r="D4" s="14"/>
      <c r="E4" s="15"/>
      <c r="F4" s="14"/>
      <c r="G4" s="14"/>
    </row>
    <row r="5" spans="1:7" x14ac:dyDescent="0.3">
      <c r="A5" s="72" t="s">
        <v>34</v>
      </c>
      <c r="B5" s="74" t="s">
        <v>35</v>
      </c>
      <c r="C5" s="74" t="s">
        <v>25</v>
      </c>
      <c r="D5" s="76" t="s">
        <v>36</v>
      </c>
      <c r="E5" s="77"/>
      <c r="F5" s="78"/>
      <c r="G5" s="79" t="s">
        <v>37</v>
      </c>
    </row>
    <row r="6" spans="1:7" ht="26.4" x14ac:dyDescent="0.3">
      <c r="A6" s="73"/>
      <c r="B6" s="75"/>
      <c r="C6" s="75"/>
      <c r="D6" s="16" t="s">
        <v>38</v>
      </c>
      <c r="E6" s="17" t="s">
        <v>39</v>
      </c>
      <c r="F6" s="16" t="s">
        <v>40</v>
      </c>
      <c r="G6" s="80"/>
    </row>
    <row r="7" spans="1:7" ht="14.4" customHeight="1" x14ac:dyDescent="0.3">
      <c r="A7" s="12">
        <v>1</v>
      </c>
      <c r="B7" s="12" t="str">
        <f>Evidencija!A8</f>
        <v>1/2020</v>
      </c>
      <c r="C7" s="12" t="str">
        <f>Evidencija!B8</f>
        <v>Milena Jovićević</v>
      </c>
      <c r="D7" s="12">
        <f>'Tabela 2'!K2</f>
        <v>37</v>
      </c>
      <c r="E7" s="12">
        <f>'Tabela 2'!P2</f>
        <v>10</v>
      </c>
      <c r="F7" s="12">
        <f>'Tabela 2'!Q2</f>
        <v>47</v>
      </c>
      <c r="G7" s="13" t="str">
        <f>'Tabela 2'!R2</f>
        <v>E</v>
      </c>
    </row>
    <row r="8" spans="1:7" ht="14.4" customHeight="1" x14ac:dyDescent="0.3">
      <c r="A8" s="12">
        <f>A7+1</f>
        <v>2</v>
      </c>
      <c r="B8" s="12" t="str">
        <f>Evidencija!A9</f>
        <v>2/2020</v>
      </c>
      <c r="C8" s="12" t="str">
        <f>Evidencija!B9</f>
        <v>Marija Savić</v>
      </c>
      <c r="D8" s="12">
        <f>'Tabela 2'!K3</f>
        <v>45</v>
      </c>
      <c r="E8" s="12">
        <f>'Tabela 2'!P3</f>
        <v>15</v>
      </c>
      <c r="F8" s="12">
        <f>'Tabela 2'!Q3</f>
        <v>60</v>
      </c>
      <c r="G8" s="13" t="str">
        <f>'Tabela 2'!R3</f>
        <v>D</v>
      </c>
    </row>
    <row r="9" spans="1:7" ht="14.4" customHeight="1" x14ac:dyDescent="0.3">
      <c r="A9" s="12">
        <f t="shared" ref="A9" si="0">A8+1</f>
        <v>3</v>
      </c>
      <c r="B9" s="12" t="str">
        <f>Evidencija!A10</f>
        <v>3/2020</v>
      </c>
      <c r="C9" s="12" t="str">
        <f>Evidencija!B10</f>
        <v>Maja Đozović</v>
      </c>
      <c r="D9" s="12">
        <f>'Tabela 2'!K4</f>
        <v>49</v>
      </c>
      <c r="E9" s="12">
        <f>'Tabela 2'!P4</f>
        <v>10</v>
      </c>
      <c r="F9" s="12">
        <f>'Tabela 2'!Q4</f>
        <v>59</v>
      </c>
      <c r="G9" s="13" t="str">
        <f>'Tabela 2'!R4</f>
        <v>D</v>
      </c>
    </row>
    <row r="10" spans="1:7" ht="14.4" customHeight="1" x14ac:dyDescent="0.3">
      <c r="A10" s="12">
        <v>4</v>
      </c>
      <c r="B10" s="12" t="str">
        <f>Evidencija!A11</f>
        <v>4/2020</v>
      </c>
      <c r="C10" s="12" t="str">
        <f>Evidencija!B11</f>
        <v>Milica Dajković</v>
      </c>
      <c r="D10" s="12">
        <f>'Tabela 2'!K5</f>
        <v>36</v>
      </c>
      <c r="E10" s="12">
        <f>'Tabela 2'!P5</f>
        <v>10</v>
      </c>
      <c r="F10" s="12">
        <f>'Tabela 2'!Q5</f>
        <v>46</v>
      </c>
      <c r="G10" s="13" t="str">
        <f>'Tabela 2'!R5</f>
        <v>E</v>
      </c>
    </row>
    <row r="11" spans="1:7" ht="14.4" customHeight="1" x14ac:dyDescent="0.3">
      <c r="A11" s="12">
        <v>5</v>
      </c>
      <c r="B11" s="12" t="str">
        <f>Evidencija!A12</f>
        <v>5/2020</v>
      </c>
      <c r="C11" s="12" t="str">
        <f>Evidencija!B12</f>
        <v>Maša Delić</v>
      </c>
      <c r="D11" s="12">
        <f>'Tabela 2'!K6</f>
        <v>25</v>
      </c>
      <c r="E11" s="12">
        <f>'Tabela 2'!P6</f>
        <v>10</v>
      </c>
      <c r="F11" s="12">
        <f>'Tabela 2'!Q6</f>
        <v>35</v>
      </c>
      <c r="G11" s="13" t="str">
        <f>'Tabela 2'!R6</f>
        <v>F</v>
      </c>
    </row>
    <row r="12" spans="1:7" ht="14.4" customHeight="1" x14ac:dyDescent="0.3">
      <c r="A12" s="12">
        <v>6</v>
      </c>
      <c r="B12" s="12" t="str">
        <f>Evidencija!A13</f>
        <v>4/2019</v>
      </c>
      <c r="C12" s="12" t="str">
        <f>Evidencija!B13</f>
        <v>Jasmina Lekić</v>
      </c>
      <c r="D12" s="12">
        <f>'Tabela 2'!K7</f>
        <v>2</v>
      </c>
      <c r="E12" s="12">
        <f>'Tabela 2'!P7</f>
        <v>5</v>
      </c>
      <c r="F12" s="12">
        <f>'Tabela 2'!Q7</f>
        <v>7</v>
      </c>
      <c r="G12" s="13" t="str">
        <f>'Tabela 2'!R7</f>
        <v>F</v>
      </c>
    </row>
    <row r="13" spans="1:7" ht="14.4" customHeight="1" x14ac:dyDescent="0.3">
      <c r="A13" s="12">
        <v>7</v>
      </c>
      <c r="B13" s="12" t="str">
        <f>Evidencija!A14</f>
        <v>/</v>
      </c>
      <c r="C13" s="12" t="str">
        <f>Evidencija!B14</f>
        <v>Marijana Beljkaš</v>
      </c>
      <c r="D13" s="12">
        <f>'Tabela 2'!K8</f>
        <v>30</v>
      </c>
      <c r="E13" s="12">
        <f>'Tabela 2'!P8</f>
        <v>10</v>
      </c>
      <c r="F13" s="12">
        <f>'Tabela 2'!Q8</f>
        <v>40</v>
      </c>
      <c r="G13" s="13" t="str">
        <f>'Tabela 2'!R8</f>
        <v>F</v>
      </c>
    </row>
    <row r="14" spans="1:7" ht="14.4" customHeight="1" x14ac:dyDescent="0.3">
      <c r="A14" s="12">
        <v>8</v>
      </c>
      <c r="B14" s="12" t="str">
        <f>Evidencija!A15</f>
        <v>/</v>
      </c>
      <c r="C14" s="12" t="str">
        <f>Evidencija!B15</f>
        <v>Branka  Radulović</v>
      </c>
      <c r="D14" s="12" t="str">
        <f>'Tabela 2'!K9</f>
        <v/>
      </c>
      <c r="E14" s="12">
        <f>'Tabela 2'!P9</f>
        <v>7</v>
      </c>
      <c r="F14" s="12">
        <f>'Tabela 2'!Q9</f>
        <v>7</v>
      </c>
      <c r="G14" s="13" t="str">
        <f>'Tabela 2'!R9</f>
        <v>F</v>
      </c>
    </row>
    <row r="15" spans="1:7" ht="14.4" customHeight="1" x14ac:dyDescent="0.3">
      <c r="A15" s="12">
        <v>9</v>
      </c>
      <c r="B15" s="12" t="str">
        <f>Evidencija!A16</f>
        <v>/</v>
      </c>
      <c r="C15" s="12" t="str">
        <f>Evidencija!B16</f>
        <v>Sanja  Roganović</v>
      </c>
      <c r="D15" s="12">
        <f>'Tabela 2'!K10</f>
        <v>49</v>
      </c>
      <c r="E15" s="12">
        <f>'Tabela 2'!P10</f>
        <v>10</v>
      </c>
      <c r="F15" s="12">
        <f>'Tabela 2'!Q10</f>
        <v>59</v>
      </c>
      <c r="G15" s="13" t="str">
        <f>'Tabela 2'!R10</f>
        <v>D</v>
      </c>
    </row>
    <row r="16" spans="1:7" ht="14.4" customHeight="1" x14ac:dyDescent="0.3">
      <c r="A16" s="12"/>
      <c r="B16" s="12"/>
      <c r="C16" s="12" t="str">
        <f>Evidencija!B17</f>
        <v xml:space="preserve"> </v>
      </c>
      <c r="D16" s="12"/>
      <c r="E16" s="12"/>
      <c r="F16" s="12"/>
      <c r="G16" s="13"/>
    </row>
    <row r="17" spans="1:7" ht="14.4" customHeight="1" x14ac:dyDescent="0.3">
      <c r="A17" s="12"/>
      <c r="B17" s="12"/>
      <c r="C17" s="12" t="str">
        <f>Evidencija!B18</f>
        <v xml:space="preserve"> </v>
      </c>
      <c r="D17" s="12"/>
      <c r="E17" s="12"/>
      <c r="F17" s="12"/>
      <c r="G17" s="13"/>
    </row>
    <row r="18" spans="1:7" ht="14.4" customHeight="1" x14ac:dyDescent="0.3">
      <c r="A18" s="12"/>
      <c r="B18" s="12"/>
      <c r="C18" s="12" t="str">
        <f>Evidencija!B19</f>
        <v xml:space="preserve"> </v>
      </c>
      <c r="D18" s="12"/>
      <c r="E18" s="12"/>
      <c r="F18" s="12"/>
      <c r="G18" s="13"/>
    </row>
    <row r="19" spans="1:7" ht="14.4" customHeight="1" x14ac:dyDescent="0.3">
      <c r="A19" s="12"/>
      <c r="B19" s="12"/>
      <c r="C19" s="12"/>
      <c r="D19" s="12"/>
      <c r="E19" s="12"/>
      <c r="F19" s="12"/>
      <c r="G19" s="13"/>
    </row>
    <row r="20" spans="1:7" ht="14.4" customHeight="1" x14ac:dyDescent="0.3">
      <c r="A20" s="12"/>
      <c r="B20" s="12"/>
      <c r="C20" s="12"/>
      <c r="D20" s="12"/>
      <c r="E20" s="12"/>
      <c r="F20" s="12"/>
      <c r="G20" s="13"/>
    </row>
    <row r="21" spans="1:7" ht="14.4" customHeight="1" x14ac:dyDescent="0.3">
      <c r="A21" s="12"/>
      <c r="B21" s="12"/>
      <c r="C21" s="12"/>
      <c r="D21" s="12"/>
      <c r="E21" s="12"/>
      <c r="F21" s="12"/>
      <c r="G21" s="13"/>
    </row>
    <row r="22" spans="1:7" ht="14.4" customHeight="1" x14ac:dyDescent="0.3">
      <c r="A22" s="12"/>
      <c r="B22" s="12"/>
      <c r="C22" s="12"/>
      <c r="D22" s="12"/>
      <c r="E22" s="12"/>
      <c r="F22" s="12"/>
      <c r="G22" s="13"/>
    </row>
    <row r="23" spans="1:7" ht="14.4" customHeight="1" x14ac:dyDescent="0.3">
      <c r="A23" s="12"/>
      <c r="B23" s="12"/>
      <c r="C23" s="12"/>
      <c r="D23" s="12"/>
      <c r="E23" s="12"/>
      <c r="F23" s="12"/>
      <c r="G23" s="13"/>
    </row>
    <row r="24" spans="1:7" ht="14.4" customHeight="1" x14ac:dyDescent="0.3">
      <c r="A24" s="12"/>
      <c r="B24" s="12"/>
      <c r="C24" s="12"/>
      <c r="D24" s="12"/>
      <c r="E24" s="12"/>
      <c r="F24" s="12"/>
      <c r="G24" s="13"/>
    </row>
    <row r="25" spans="1:7" ht="14.4" customHeight="1" x14ac:dyDescent="0.3">
      <c r="A25" s="12"/>
      <c r="B25" s="12"/>
      <c r="C25" s="12"/>
      <c r="D25" s="12"/>
      <c r="E25" s="12"/>
      <c r="F25" s="12"/>
      <c r="G25" s="13"/>
    </row>
    <row r="26" spans="1:7" ht="14.4" customHeight="1" x14ac:dyDescent="0.3">
      <c r="A26" s="12"/>
      <c r="B26" s="12"/>
      <c r="C26" s="12"/>
      <c r="D26" s="12"/>
      <c r="E26" s="12"/>
      <c r="F26" s="12"/>
      <c r="G26" s="13"/>
    </row>
    <row r="27" spans="1:7" ht="14.4" customHeight="1" x14ac:dyDescent="0.3">
      <c r="A27" s="12"/>
      <c r="B27" s="12"/>
      <c r="C27" s="12"/>
      <c r="D27" s="12"/>
      <c r="E27" s="12"/>
      <c r="F27" s="12"/>
      <c r="G27" s="13"/>
    </row>
    <row r="28" spans="1:7" ht="14.4" customHeight="1" x14ac:dyDescent="0.3">
      <c r="A28" s="12"/>
      <c r="B28" s="12"/>
      <c r="C28" s="12"/>
      <c r="D28" s="12"/>
      <c r="E28" s="12"/>
      <c r="F28" s="12"/>
      <c r="G28" s="13"/>
    </row>
    <row r="29" spans="1:7" ht="14.4" customHeight="1" x14ac:dyDescent="0.3">
      <c r="A29" s="12"/>
      <c r="B29" s="12"/>
      <c r="C29" s="12"/>
      <c r="D29" s="12"/>
      <c r="E29" s="12"/>
      <c r="F29" s="12"/>
      <c r="G29" s="13"/>
    </row>
    <row r="30" spans="1:7" ht="14.4" customHeight="1" x14ac:dyDescent="0.3">
      <c r="A30" s="28"/>
      <c r="B30" s="28"/>
      <c r="C30" s="28"/>
      <c r="D30" s="28"/>
      <c r="E30" s="28"/>
      <c r="F30" s="28"/>
      <c r="G30" s="29"/>
    </row>
    <row r="31" spans="1:7" ht="14.4" customHeight="1" x14ac:dyDescent="0.3">
      <c r="A31" s="28"/>
      <c r="B31" s="28"/>
      <c r="C31" s="28"/>
      <c r="D31" s="28"/>
      <c r="E31" s="28"/>
      <c r="F31" s="28"/>
      <c r="G31" s="29"/>
    </row>
    <row r="32" spans="1:7" ht="14.4" customHeight="1" x14ac:dyDescent="0.3">
      <c r="A32" s="28"/>
      <c r="B32" s="28"/>
      <c r="C32" s="28"/>
      <c r="D32" s="28"/>
      <c r="E32" s="28"/>
      <c r="F32" s="28"/>
      <c r="G32" s="29"/>
    </row>
    <row r="33" spans="1:7" ht="14.4" customHeight="1" x14ac:dyDescent="0.3">
      <c r="A33" s="28"/>
      <c r="B33" s="28"/>
      <c r="C33" s="28"/>
      <c r="D33" s="28"/>
      <c r="E33" s="28"/>
      <c r="F33" s="28"/>
      <c r="G33" s="29"/>
    </row>
    <row r="34" spans="1:7" ht="14.4" customHeight="1" x14ac:dyDescent="0.3">
      <c r="A34" s="28"/>
      <c r="B34" s="28"/>
      <c r="C34" s="28"/>
      <c r="D34" s="28"/>
      <c r="E34" s="28"/>
      <c r="F34" s="28"/>
      <c r="G34" s="29"/>
    </row>
    <row r="35" spans="1:7" ht="14.4" customHeight="1" x14ac:dyDescent="0.3">
      <c r="A35" s="28"/>
      <c r="B35" s="28"/>
      <c r="C35" s="28"/>
      <c r="D35" s="28"/>
      <c r="E35" s="28"/>
      <c r="F35" s="28"/>
      <c r="G35" s="29"/>
    </row>
    <row r="36" spans="1:7" ht="14.4" customHeight="1" x14ac:dyDescent="0.3">
      <c r="A36" s="28"/>
      <c r="B36" s="28"/>
      <c r="C36" s="28"/>
      <c r="D36" s="28"/>
      <c r="E36" s="28"/>
      <c r="F36" s="28"/>
      <c r="G36" s="29"/>
    </row>
    <row r="37" spans="1:7" ht="14.4" customHeight="1" x14ac:dyDescent="0.3">
      <c r="A37" s="28"/>
      <c r="B37" s="28"/>
      <c r="C37" s="28"/>
      <c r="D37" s="28"/>
      <c r="E37" s="28"/>
      <c r="F37" s="28"/>
      <c r="G37" s="29"/>
    </row>
    <row r="38" spans="1:7" ht="14.4" customHeight="1" x14ac:dyDescent="0.3">
      <c r="A38" s="28"/>
      <c r="B38" s="28"/>
      <c r="C38" s="28"/>
      <c r="D38" s="28"/>
      <c r="E38" s="28"/>
      <c r="F38" s="28"/>
      <c r="G38" s="29"/>
    </row>
    <row r="39" spans="1:7" ht="14.4" customHeight="1" x14ac:dyDescent="0.3">
      <c r="A39" s="28"/>
      <c r="B39" s="28"/>
      <c r="C39" s="28"/>
      <c r="D39" s="28"/>
      <c r="E39" s="28"/>
      <c r="F39" s="28"/>
      <c r="G39" s="29"/>
    </row>
    <row r="40" spans="1:7" ht="14.4" customHeight="1" x14ac:dyDescent="0.3">
      <c r="A40" s="28"/>
      <c r="B40" s="28"/>
      <c r="C40" s="28"/>
      <c r="D40" s="28"/>
      <c r="E40" s="28"/>
      <c r="F40" s="28"/>
      <c r="G40" s="29"/>
    </row>
    <row r="41" spans="1:7" ht="14.4" customHeight="1" x14ac:dyDescent="0.3">
      <c r="A41" s="28"/>
      <c r="B41" s="28"/>
      <c r="C41" s="28"/>
      <c r="D41" s="28"/>
      <c r="E41" s="28"/>
      <c r="F41" s="28"/>
      <c r="G41" s="29"/>
    </row>
    <row r="42" spans="1:7" ht="14.4" customHeight="1" x14ac:dyDescent="0.3">
      <c r="A42" s="28"/>
      <c r="B42" s="28"/>
      <c r="C42" s="28"/>
      <c r="D42" s="28"/>
      <c r="E42" s="28"/>
      <c r="F42" s="28"/>
      <c r="G42" s="29"/>
    </row>
    <row r="43" spans="1:7" ht="14.4" customHeight="1" x14ac:dyDescent="0.3">
      <c r="A43" s="28"/>
      <c r="B43" s="28"/>
      <c r="C43" s="28"/>
      <c r="D43" s="28"/>
      <c r="E43" s="28"/>
      <c r="F43" s="28"/>
      <c r="G43" s="29"/>
    </row>
    <row r="44" spans="1:7" ht="14.4" customHeight="1" x14ac:dyDescent="0.3">
      <c r="A44" s="28"/>
      <c r="B44" s="28"/>
      <c r="C44" s="28"/>
      <c r="D44" s="28"/>
      <c r="E44" s="28"/>
      <c r="F44" s="28"/>
      <c r="G44" s="29"/>
    </row>
    <row r="45" spans="1:7" ht="14.4" customHeight="1" x14ac:dyDescent="0.3">
      <c r="A45" s="28"/>
      <c r="B45" s="28"/>
      <c r="C45" s="28"/>
      <c r="D45" s="28"/>
      <c r="E45" s="28"/>
      <c r="F45" s="28"/>
      <c r="G45" s="29"/>
    </row>
    <row r="46" spans="1:7" ht="14.4" customHeight="1" x14ac:dyDescent="0.3">
      <c r="A46" s="28"/>
      <c r="B46" s="28"/>
      <c r="C46" s="28"/>
      <c r="D46" s="28"/>
      <c r="E46" s="28"/>
      <c r="F46" s="28"/>
      <c r="G46" s="29"/>
    </row>
    <row r="47" spans="1:7" ht="14.4" customHeight="1" x14ac:dyDescent="0.3">
      <c r="A47" s="28"/>
      <c r="B47" s="28"/>
      <c r="C47" s="28"/>
      <c r="D47" s="28"/>
      <c r="E47" s="28"/>
      <c r="F47" s="28"/>
      <c r="G47" s="29"/>
    </row>
    <row r="48" spans="1:7" ht="14.4" customHeight="1" x14ac:dyDescent="0.3">
      <c r="A48" s="28"/>
      <c r="B48" s="28"/>
      <c r="C48" s="28"/>
      <c r="D48" s="28"/>
      <c r="E48" s="28"/>
      <c r="F48" s="28"/>
      <c r="G48" s="29"/>
    </row>
    <row r="49" spans="1:7" ht="14.4" customHeight="1" x14ac:dyDescent="0.3">
      <c r="A49" s="28"/>
      <c r="B49" s="28"/>
      <c r="C49" s="28"/>
      <c r="D49" s="28"/>
      <c r="E49" s="28"/>
      <c r="F49" s="28"/>
      <c r="G49" s="29"/>
    </row>
    <row r="50" spans="1:7" ht="14.4" customHeight="1" x14ac:dyDescent="0.3">
      <c r="A50" s="28"/>
      <c r="B50" s="28"/>
      <c r="C50" s="28"/>
      <c r="D50" s="28"/>
      <c r="E50" s="28"/>
      <c r="F50" s="28"/>
      <c r="G50" s="29"/>
    </row>
    <row r="51" spans="1:7" ht="14.4" customHeight="1" x14ac:dyDescent="0.3">
      <c r="A51" s="28"/>
      <c r="B51" s="28"/>
      <c r="C51" s="28"/>
      <c r="D51" s="28"/>
      <c r="E51" s="28"/>
      <c r="F51" s="28"/>
      <c r="G51" s="29"/>
    </row>
    <row r="52" spans="1:7" ht="14.4" customHeight="1" x14ac:dyDescent="0.3">
      <c r="A52" s="28"/>
      <c r="B52" s="28"/>
      <c r="C52" s="28"/>
      <c r="D52" s="28"/>
      <c r="E52" s="28"/>
      <c r="F52" s="28"/>
      <c r="G52" s="29"/>
    </row>
    <row r="53" spans="1:7" ht="14.4" customHeight="1" x14ac:dyDescent="0.3">
      <c r="A53" s="28"/>
      <c r="B53" s="28"/>
      <c r="C53" s="28"/>
      <c r="D53" s="28"/>
      <c r="E53" s="28"/>
      <c r="F53" s="28"/>
      <c r="G53" s="29"/>
    </row>
    <row r="54" spans="1:7" ht="14.4" customHeight="1" x14ac:dyDescent="0.3">
      <c r="A54" s="28"/>
      <c r="B54" s="28"/>
      <c r="C54" s="28"/>
      <c r="D54" s="28"/>
      <c r="E54" s="28"/>
      <c r="F54" s="28"/>
      <c r="G54" s="29"/>
    </row>
    <row r="55" spans="1:7" ht="14.4" customHeight="1" x14ac:dyDescent="0.3">
      <c r="A55" s="28"/>
      <c r="B55" s="28"/>
      <c r="C55" s="28"/>
      <c r="D55" s="28"/>
      <c r="E55" s="28"/>
      <c r="F55" s="28"/>
      <c r="G55" s="29"/>
    </row>
    <row r="56" spans="1:7" ht="14.4" customHeight="1" x14ac:dyDescent="0.3">
      <c r="A56" s="28"/>
      <c r="B56" s="28"/>
      <c r="C56" s="28"/>
      <c r="D56" s="28"/>
      <c r="E56" s="28"/>
      <c r="F56" s="28"/>
      <c r="G56" s="29"/>
    </row>
    <row r="57" spans="1:7" ht="14.4" customHeight="1" x14ac:dyDescent="0.3">
      <c r="A57" s="28"/>
      <c r="B57" s="28"/>
      <c r="C57" s="28"/>
      <c r="D57" s="28"/>
      <c r="E57" s="28"/>
      <c r="F57" s="28"/>
      <c r="G57" s="29"/>
    </row>
    <row r="58" spans="1:7" ht="14.4" customHeight="1" x14ac:dyDescent="0.3">
      <c r="A58" s="28"/>
      <c r="B58" s="28"/>
      <c r="C58" s="28"/>
      <c r="D58" s="28"/>
      <c r="E58" s="28"/>
      <c r="F58" s="28"/>
      <c r="G58" s="29"/>
    </row>
    <row r="59" spans="1:7" ht="14.4" customHeight="1" x14ac:dyDescent="0.3">
      <c r="A59" s="28"/>
      <c r="B59" s="28"/>
      <c r="C59" s="28"/>
      <c r="D59" s="28"/>
      <c r="E59" s="28"/>
      <c r="F59" s="28"/>
      <c r="G59" s="29"/>
    </row>
    <row r="60" spans="1:7" ht="14.4" customHeight="1" x14ac:dyDescent="0.3">
      <c r="A60" s="28"/>
      <c r="B60" s="28"/>
      <c r="C60" s="28"/>
      <c r="D60" s="28"/>
      <c r="E60" s="28"/>
      <c r="F60" s="28"/>
      <c r="G60" s="29"/>
    </row>
    <row r="61" spans="1:7" ht="14.4" customHeight="1" x14ac:dyDescent="0.3">
      <c r="A61" s="28"/>
      <c r="B61" s="28"/>
      <c r="C61" s="28"/>
      <c r="D61" s="28"/>
      <c r="E61" s="28"/>
      <c r="F61" s="28"/>
      <c r="G61" s="29"/>
    </row>
    <row r="62" spans="1:7" x14ac:dyDescent="0.3">
      <c r="A62" s="28"/>
      <c r="B62" s="28"/>
      <c r="C62" s="28"/>
      <c r="D62" s="28"/>
      <c r="E62" s="28"/>
      <c r="F62" s="28"/>
      <c r="G62" s="28"/>
    </row>
  </sheetData>
  <mergeCells count="10">
    <mergeCell ref="A5:A6"/>
    <mergeCell ref="B5:B6"/>
    <mergeCell ref="C5:C6"/>
    <mergeCell ref="D5:F5"/>
    <mergeCell ref="G5:G6"/>
    <mergeCell ref="A1:G1"/>
    <mergeCell ref="A2:C2"/>
    <mergeCell ref="D2:G2"/>
    <mergeCell ref="A3:C3"/>
    <mergeCell ref="D3:G3"/>
  </mergeCells>
  <pageMargins left="0.7" right="0.7" top="0.75" bottom="0.75" header="0.3" footer="0.05"/>
  <pageSetup orientation="portrait" r:id="rId1"/>
  <headerFooter>
    <oddFooter>&amp;RProdekan za nastavu
Prof. dr Miljan Bigović
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N20" sqref="N20:S20"/>
    </sheetView>
  </sheetViews>
  <sheetFormatPr defaultRowHeight="14.4" x14ac:dyDescent="0.3"/>
  <cols>
    <col min="1" max="1" width="10.21875" customWidth="1"/>
    <col min="2" max="2" width="14" customWidth="1"/>
    <col min="3" max="3" width="13.21875" customWidth="1"/>
    <col min="4" max="18" width="5.109375" customWidth="1"/>
    <col min="19" max="19" width="6" customWidth="1"/>
  </cols>
  <sheetData>
    <row r="1" spans="1:23" x14ac:dyDescent="0.3">
      <c r="A1" s="95" t="s">
        <v>42</v>
      </c>
      <c r="B1" s="95"/>
      <c r="C1" s="9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3">
      <c r="A2" s="95" t="s">
        <v>62</v>
      </c>
      <c r="B2" s="95"/>
      <c r="C2" s="9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3">
      <c r="A3" s="95" t="s">
        <v>107</v>
      </c>
      <c r="B3" s="95"/>
      <c r="C3" s="9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28.8" customHeight="1" x14ac:dyDescent="0.3">
      <c r="A4" s="96" t="s">
        <v>108</v>
      </c>
      <c r="B4" s="96"/>
      <c r="C4" s="96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3">
      <c r="A5" s="95" t="s">
        <v>43</v>
      </c>
      <c r="B5" s="95"/>
      <c r="C5" s="95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3">
      <c r="A6" s="95" t="s">
        <v>44</v>
      </c>
      <c r="B6" s="95"/>
      <c r="C6" s="9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7.399999999999999" x14ac:dyDescent="0.3">
      <c r="A8" s="84" t="s">
        <v>45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14"/>
      <c r="U8" s="14"/>
      <c r="V8" s="14"/>
      <c r="W8" s="14"/>
    </row>
    <row r="9" spans="1:23" x14ac:dyDescent="0.3">
      <c r="A9" s="86" t="s">
        <v>46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14"/>
      <c r="U9" s="14"/>
      <c r="V9" s="14"/>
      <c r="W9" s="14"/>
    </row>
    <row r="10" spans="1:23" x14ac:dyDescent="0.3">
      <c r="A10" s="86" t="s">
        <v>47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14"/>
      <c r="U10" s="14"/>
      <c r="V10" s="14"/>
      <c r="W10" s="14"/>
    </row>
    <row r="11" spans="1:23" ht="15" thickBot="1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3">
      <c r="A12" s="72" t="s">
        <v>48</v>
      </c>
      <c r="B12" s="74" t="s">
        <v>49</v>
      </c>
      <c r="C12" s="74" t="s">
        <v>50</v>
      </c>
      <c r="D12" s="91" t="s">
        <v>51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P12" s="91" t="s">
        <v>52</v>
      </c>
      <c r="Q12" s="92"/>
      <c r="R12" s="92"/>
      <c r="S12" s="94"/>
      <c r="T12" s="14"/>
      <c r="U12" s="14"/>
      <c r="V12" s="14"/>
      <c r="W12" s="14"/>
    </row>
    <row r="13" spans="1:23" x14ac:dyDescent="0.3">
      <c r="A13" s="87"/>
      <c r="B13" s="89"/>
      <c r="C13" s="89"/>
      <c r="D13" s="83" t="s">
        <v>53</v>
      </c>
      <c r="E13" s="65"/>
      <c r="F13" s="83" t="s">
        <v>54</v>
      </c>
      <c r="G13" s="65"/>
      <c r="H13" s="83" t="s">
        <v>55</v>
      </c>
      <c r="I13" s="65"/>
      <c r="J13" s="83" t="s">
        <v>56</v>
      </c>
      <c r="K13" s="65"/>
      <c r="L13" s="83" t="s">
        <v>57</v>
      </c>
      <c r="M13" s="65"/>
      <c r="N13" s="83" t="s">
        <v>58</v>
      </c>
      <c r="O13" s="65"/>
      <c r="P13" s="83" t="s">
        <v>59</v>
      </c>
      <c r="Q13" s="65"/>
      <c r="R13" s="83" t="s">
        <v>60</v>
      </c>
      <c r="S13" s="64"/>
      <c r="T13" s="14"/>
      <c r="U13" s="14"/>
      <c r="V13" s="14"/>
      <c r="W13" s="14"/>
    </row>
    <row r="14" spans="1:23" ht="15" thickBot="1" x14ac:dyDescent="0.35">
      <c r="A14" s="88"/>
      <c r="B14" s="90"/>
      <c r="C14" s="90"/>
      <c r="D14" s="18" t="s">
        <v>48</v>
      </c>
      <c r="E14" s="18" t="s">
        <v>61</v>
      </c>
      <c r="F14" s="18" t="s">
        <v>48</v>
      </c>
      <c r="G14" s="18" t="s">
        <v>61</v>
      </c>
      <c r="H14" s="18" t="s">
        <v>48</v>
      </c>
      <c r="I14" s="18" t="s">
        <v>61</v>
      </c>
      <c r="J14" s="18" t="s">
        <v>48</v>
      </c>
      <c r="K14" s="18" t="s">
        <v>61</v>
      </c>
      <c r="L14" s="18" t="s">
        <v>48</v>
      </c>
      <c r="M14" s="18" t="s">
        <v>61</v>
      </c>
      <c r="N14" s="18" t="s">
        <v>48</v>
      </c>
      <c r="O14" s="18" t="s">
        <v>61</v>
      </c>
      <c r="P14" s="18" t="s">
        <v>48</v>
      </c>
      <c r="Q14" s="18" t="s">
        <v>61</v>
      </c>
      <c r="R14" s="18" t="s">
        <v>48</v>
      </c>
      <c r="S14" s="19" t="s">
        <v>61</v>
      </c>
      <c r="T14" s="14"/>
      <c r="U14" s="14"/>
      <c r="V14" s="14"/>
      <c r="W14" s="14"/>
    </row>
    <row r="15" spans="1:23" ht="27" thickBot="1" x14ac:dyDescent="0.35">
      <c r="A15" s="20">
        <v>1</v>
      </c>
      <c r="B15" s="21" t="s">
        <v>109</v>
      </c>
      <c r="C15" s="21">
        <f>+F15+D15+H15+J15+L15+N15</f>
        <v>9</v>
      </c>
      <c r="D15" s="21">
        <f>COUNTIF(Zaključne!G7:G61,"=A")</f>
        <v>0</v>
      </c>
      <c r="E15" s="21">
        <f>ROUND(100*D15/C15,1)</f>
        <v>0</v>
      </c>
      <c r="F15" s="21">
        <f>COUNTIF(Zaključne!G7:G61, "=B")</f>
        <v>0</v>
      </c>
      <c r="G15" s="21">
        <f>ROUND(100*F15/C15,1)</f>
        <v>0</v>
      </c>
      <c r="H15" s="21">
        <f>COUNTIF(Zaključne!G7:G61, "=C")</f>
        <v>0</v>
      </c>
      <c r="I15" s="21">
        <f>ROUND(100*H15/C15,1)</f>
        <v>0</v>
      </c>
      <c r="J15" s="21">
        <f>COUNTIF(Zaključne!G7:G61, "=D")</f>
        <v>3</v>
      </c>
      <c r="K15" s="21">
        <f>ROUND(100*J15/C15,1)</f>
        <v>33.299999999999997</v>
      </c>
      <c r="L15" s="21">
        <f>COUNTIF(Zaključne!G7:G61, "=E")</f>
        <v>2</v>
      </c>
      <c r="M15" s="21">
        <f>ROUND(100*L15/C15,1)</f>
        <v>22.2</v>
      </c>
      <c r="N15" s="21">
        <f>COUNTIF(Zaključne!G7:G61, "=F")</f>
        <v>4</v>
      </c>
      <c r="O15" s="21">
        <f>MAX(0,100-E15-G15-I15-K15-M15)</f>
        <v>44.5</v>
      </c>
      <c r="P15" s="21">
        <f>+D15+F15+H15+J15+L15</f>
        <v>5</v>
      </c>
      <c r="Q15" s="21">
        <f>ROUND(100*P15/C15,1)</f>
        <v>55.6</v>
      </c>
      <c r="R15" s="21">
        <f>+N15</f>
        <v>4</v>
      </c>
      <c r="S15" s="22">
        <f>O15</f>
        <v>44.5</v>
      </c>
      <c r="T15" s="14"/>
      <c r="U15" s="14"/>
      <c r="V15" s="14"/>
      <c r="W15" s="14"/>
    </row>
    <row r="16" spans="1:23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82" t="s">
        <v>63</v>
      </c>
      <c r="O19" s="82"/>
      <c r="P19" s="82"/>
      <c r="Q19" s="82"/>
      <c r="R19" s="82"/>
      <c r="S19" s="82"/>
      <c r="T19" s="14"/>
      <c r="U19" s="14"/>
      <c r="V19" s="14"/>
      <c r="W19" s="14"/>
    </row>
    <row r="20" spans="1:23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81" t="s">
        <v>110</v>
      </c>
      <c r="O20" s="81"/>
      <c r="P20" s="81"/>
      <c r="Q20" s="81"/>
      <c r="R20" s="81"/>
      <c r="S20" s="81"/>
      <c r="T20" s="14"/>
      <c r="U20" s="14"/>
      <c r="V20" s="14"/>
      <c r="W20" s="14"/>
    </row>
  </sheetData>
  <mergeCells count="24">
    <mergeCell ref="A6:C6"/>
    <mergeCell ref="A1:C1"/>
    <mergeCell ref="A2:C2"/>
    <mergeCell ref="A3:C3"/>
    <mergeCell ref="A4:C4"/>
    <mergeCell ref="A5:C5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N20:S20"/>
    <mergeCell ref="N19:S19"/>
    <mergeCell ref="H13:I13"/>
    <mergeCell ref="J13:K13"/>
    <mergeCell ref="L13:M13"/>
    <mergeCell ref="N13:O13"/>
    <mergeCell ref="P13:Q13"/>
    <mergeCell ref="R13:S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Detalji 1</vt:lpstr>
      <vt:lpstr>Tabela 2</vt:lpstr>
      <vt:lpstr>Evidencija</vt:lpstr>
      <vt:lpstr>Zaključne</vt:lpstr>
      <vt:lpstr>Statistika</vt:lpstr>
      <vt:lpstr>Evidencija!Print_Titles</vt:lpstr>
      <vt:lpstr>Zaključne!Print_Titles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zanak</cp:lastModifiedBy>
  <cp:lastPrinted>2021-02-06T16:04:54Z</cp:lastPrinted>
  <dcterms:created xsi:type="dcterms:W3CDTF">2020-11-20T22:46:19Z</dcterms:created>
  <dcterms:modified xsi:type="dcterms:W3CDTF">2021-02-14T17:22:33Z</dcterms:modified>
</cp:coreProperties>
</file>