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3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7" i="4"/>
  <c r="G58" i="4"/>
  <c r="G59" i="4"/>
  <c r="G60" i="4"/>
  <c r="G61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7" i="4"/>
  <c r="F58" i="4"/>
  <c r="F59" i="4"/>
  <c r="F60" i="4"/>
  <c r="F61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7" i="4"/>
  <c r="E58" i="4"/>
  <c r="E59" i="4"/>
  <c r="E60" i="4"/>
  <c r="E61" i="4"/>
  <c r="E7" i="4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2" i="2"/>
  <c r="S53" i="2"/>
  <c r="S54" i="2"/>
  <c r="S55" i="2"/>
  <c r="S56" i="2"/>
  <c r="S2" i="2"/>
  <c r="J2" i="2"/>
  <c r="K2" i="2"/>
  <c r="D7" i="4" s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C36" i="4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8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J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8" i="3"/>
  <c r="O59" i="3"/>
  <c r="O60" i="3"/>
  <c r="O61" i="3"/>
  <c r="O62" i="3"/>
  <c r="O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2" i="2"/>
  <c r="O2" i="2"/>
  <c r="T2" i="2" s="1"/>
  <c r="O3" i="2"/>
  <c r="T3" i="2" s="1"/>
  <c r="O4" i="2"/>
  <c r="T4" i="2" s="1"/>
  <c r="O5" i="2"/>
  <c r="T5" i="2" s="1"/>
  <c r="O6" i="2"/>
  <c r="T6" i="2" s="1"/>
  <c r="O7" i="2"/>
  <c r="O8" i="2"/>
  <c r="T8" i="2" s="1"/>
  <c r="O9" i="2"/>
  <c r="T9" i="2" s="1"/>
  <c r="O10" i="2"/>
  <c r="T10" i="2" s="1"/>
  <c r="O11" i="2"/>
  <c r="O12" i="2"/>
  <c r="T12" i="2" s="1"/>
  <c r="O13" i="2"/>
  <c r="O14" i="2"/>
  <c r="T14" i="2" s="1"/>
  <c r="O15" i="2"/>
  <c r="T15" i="2" s="1"/>
  <c r="O16" i="2"/>
  <c r="T16" i="2" s="1"/>
  <c r="O17" i="2"/>
  <c r="T17" i="2" s="1"/>
  <c r="O18" i="2"/>
  <c r="T18" i="2" s="1"/>
  <c r="O19" i="2"/>
  <c r="T19" i="2" s="1"/>
  <c r="O20" i="2"/>
  <c r="T20" i="2" s="1"/>
  <c r="O21" i="2"/>
  <c r="T21" i="2" s="1"/>
  <c r="O22" i="2"/>
  <c r="T22" i="2" s="1"/>
  <c r="O23" i="2"/>
  <c r="T23" i="2" s="1"/>
  <c r="O24" i="2"/>
  <c r="T24" i="2" s="1"/>
  <c r="O25" i="2"/>
  <c r="T25" i="2" s="1"/>
  <c r="O26" i="2"/>
  <c r="T26" i="2" s="1"/>
  <c r="O27" i="2"/>
  <c r="T27" i="2" s="1"/>
  <c r="O28" i="2"/>
  <c r="T28" i="2" s="1"/>
  <c r="O29" i="2"/>
  <c r="T29" i="2" s="1"/>
  <c r="O30" i="2"/>
  <c r="T30" i="2" s="1"/>
  <c r="O31" i="2"/>
  <c r="T31" i="2" s="1"/>
  <c r="O32" i="2"/>
  <c r="T32" i="2" s="1"/>
  <c r="O33" i="2"/>
  <c r="T33" i="2" s="1"/>
  <c r="O34" i="2"/>
  <c r="O35" i="2"/>
  <c r="T35" i="2" s="1"/>
  <c r="O36" i="2"/>
  <c r="T36" i="2" s="1"/>
  <c r="O37" i="2"/>
  <c r="T37" i="2" s="1"/>
  <c r="O38" i="2"/>
  <c r="T38" i="2" s="1"/>
  <c r="O39" i="2"/>
  <c r="T39" i="2" s="1"/>
  <c r="O40" i="2"/>
  <c r="T40" i="2" s="1"/>
  <c r="O41" i="2"/>
  <c r="T41" i="2" s="1"/>
  <c r="O42" i="2"/>
  <c r="T42" i="2" s="1"/>
  <c r="O43" i="2"/>
  <c r="T43" i="2" s="1"/>
  <c r="O44" i="2"/>
  <c r="T44" i="2" s="1"/>
  <c r="O45" i="2"/>
  <c r="T45" i="2" s="1"/>
  <c r="O46" i="2"/>
  <c r="T46" i="2" s="1"/>
  <c r="O47" i="2"/>
  <c r="T47" i="2" s="1"/>
  <c r="O48" i="2"/>
  <c r="O49" i="2"/>
  <c r="T49" i="2" s="1"/>
  <c r="O50" i="2"/>
  <c r="T50" i="2" s="1"/>
  <c r="O51" i="2"/>
  <c r="O52" i="2"/>
  <c r="T52" i="2" s="1"/>
  <c r="O53" i="2"/>
  <c r="T53" i="2" s="1"/>
  <c r="O54" i="2"/>
  <c r="T54" i="2" s="1"/>
  <c r="O55" i="2"/>
  <c r="T55" i="2" s="1"/>
  <c r="O56" i="2"/>
  <c r="T56" i="2" s="1"/>
  <c r="S51" i="2" l="1"/>
  <c r="E56" i="4" s="1"/>
  <c r="N57" i="3"/>
  <c r="T48" i="2"/>
  <c r="T7" i="2"/>
  <c r="T13" i="2"/>
  <c r="T51" i="2"/>
  <c r="T11" i="2"/>
  <c r="T34" i="2"/>
  <c r="U2" i="2"/>
  <c r="P8" i="3" s="1"/>
  <c r="O57" i="3" l="1"/>
  <c r="F56" i="4"/>
  <c r="U3" i="2"/>
  <c r="P9" i="3" s="1"/>
  <c r="U4" i="2"/>
  <c r="P10" i="3" s="1"/>
  <c r="U5" i="2"/>
  <c r="P11" i="3" s="1"/>
  <c r="U6" i="2"/>
  <c r="P12" i="3" s="1"/>
  <c r="U7" i="2"/>
  <c r="P13" i="3" s="1"/>
  <c r="U8" i="2"/>
  <c r="P14" i="3" s="1"/>
  <c r="U9" i="2"/>
  <c r="P15" i="3" s="1"/>
  <c r="U10" i="2"/>
  <c r="P16" i="3" s="1"/>
  <c r="U11" i="2"/>
  <c r="P17" i="3" s="1"/>
  <c r="U12" i="2"/>
  <c r="P18" i="3" s="1"/>
  <c r="U13" i="2"/>
  <c r="P19" i="3" s="1"/>
  <c r="U14" i="2"/>
  <c r="P20" i="3" s="1"/>
  <c r="U15" i="2"/>
  <c r="P21" i="3" s="1"/>
  <c r="U16" i="2"/>
  <c r="P22" i="3" s="1"/>
  <c r="U17" i="2"/>
  <c r="P23" i="3" s="1"/>
  <c r="U18" i="2"/>
  <c r="P24" i="3" s="1"/>
  <c r="U19" i="2"/>
  <c r="P25" i="3" s="1"/>
  <c r="U20" i="2"/>
  <c r="P26" i="3" s="1"/>
  <c r="U21" i="2"/>
  <c r="P27" i="3" s="1"/>
  <c r="U22" i="2"/>
  <c r="P28" i="3" s="1"/>
  <c r="U23" i="2"/>
  <c r="P29" i="3" s="1"/>
  <c r="U24" i="2"/>
  <c r="P30" i="3" s="1"/>
  <c r="U25" i="2"/>
  <c r="P31" i="3" s="1"/>
  <c r="U26" i="2"/>
  <c r="P32" i="3" s="1"/>
  <c r="U27" i="2"/>
  <c r="P33" i="3" s="1"/>
  <c r="U28" i="2"/>
  <c r="P34" i="3" s="1"/>
  <c r="U29" i="2"/>
  <c r="P35" i="3" s="1"/>
  <c r="U30" i="2"/>
  <c r="P36" i="3" s="1"/>
  <c r="U31" i="2"/>
  <c r="P37" i="3" s="1"/>
  <c r="U32" i="2"/>
  <c r="P38" i="3" s="1"/>
  <c r="U33" i="2"/>
  <c r="P39" i="3" s="1"/>
  <c r="U34" i="2"/>
  <c r="P40" i="3" s="1"/>
  <c r="U35" i="2"/>
  <c r="P41" i="3" s="1"/>
  <c r="U36" i="2"/>
  <c r="P42" i="3" s="1"/>
  <c r="U37" i="2"/>
  <c r="P43" i="3" s="1"/>
  <c r="U38" i="2"/>
  <c r="P44" i="3" s="1"/>
  <c r="U39" i="2"/>
  <c r="P45" i="3" s="1"/>
  <c r="U40" i="2"/>
  <c r="P46" i="3" s="1"/>
  <c r="U41" i="2"/>
  <c r="P47" i="3" s="1"/>
  <c r="U42" i="2"/>
  <c r="P48" i="3" s="1"/>
  <c r="U43" i="2"/>
  <c r="P49" i="3" s="1"/>
  <c r="U44" i="2"/>
  <c r="P50" i="3" s="1"/>
  <c r="U45" i="2"/>
  <c r="P51" i="3" s="1"/>
  <c r="U46" i="2"/>
  <c r="P52" i="3" s="1"/>
  <c r="U47" i="2"/>
  <c r="P53" i="3" s="1"/>
  <c r="U48" i="2"/>
  <c r="P54" i="3" s="1"/>
  <c r="U49" i="2"/>
  <c r="P55" i="3" s="1"/>
  <c r="U50" i="2"/>
  <c r="P56" i="3" s="1"/>
  <c r="U51" i="2"/>
  <c r="U52" i="2"/>
  <c r="P58" i="3" s="1"/>
  <c r="U53" i="2"/>
  <c r="P59" i="3" s="1"/>
  <c r="U54" i="2"/>
  <c r="P60" i="3" s="1"/>
  <c r="U55" i="2"/>
  <c r="P61" i="3" s="1"/>
  <c r="U56" i="2"/>
  <c r="P62" i="3" s="1"/>
  <c r="P57" i="3" l="1"/>
  <c r="G56" i="4"/>
  <c r="L15" i="5" l="1"/>
  <c r="J15" i="5"/>
  <c r="H15" i="5"/>
  <c r="F15" i="5"/>
  <c r="D15" i="5"/>
  <c r="N15" i="5"/>
  <c r="R15" i="5" s="1"/>
  <c r="P15" i="5" l="1"/>
  <c r="C15" i="5"/>
  <c r="K15" i="5" s="1"/>
  <c r="G15" i="5"/>
  <c r="M15" i="5"/>
  <c r="I15" i="5" l="1"/>
  <c r="E15" i="5"/>
  <c r="Q15" i="5"/>
  <c r="O15" i="5" l="1"/>
  <c r="S15" i="5" s="1"/>
</calcChain>
</file>

<file path=xl/sharedStrings.xml><?xml version="1.0" encoding="utf-8"?>
<sst xmlns="http://schemas.openxmlformats.org/spreadsheetml/2006/main" count="338" uniqueCount="235">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</sst>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164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163</v>
      </c>
    </row>
    <row r="6" spans="1:6" ht="14.7" customHeight="1" x14ac:dyDescent="0.3">
      <c r="E6">
        <v>60</v>
      </c>
      <c r="F6" s="1" t="s">
        <v>162</v>
      </c>
    </row>
    <row r="7" spans="1:6" ht="14.7" customHeight="1" x14ac:dyDescent="0.3">
      <c r="E7">
        <v>70</v>
      </c>
      <c r="F7" s="1" t="s">
        <v>161</v>
      </c>
    </row>
    <row r="8" spans="1:6" ht="14.7" customHeight="1" x14ac:dyDescent="0.3">
      <c r="E8">
        <v>80</v>
      </c>
      <c r="F8" s="1" t="s">
        <v>160</v>
      </c>
    </row>
    <row r="9" spans="1:6" ht="14.7" customHeight="1" x14ac:dyDescent="0.3">
      <c r="E9">
        <v>90</v>
      </c>
      <c r="F9" s="1" t="s">
        <v>159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B25" workbookViewId="0">
      <selection activeCell="Q52" sqref="Q5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191</v>
      </c>
      <c r="H1" s="2" t="s">
        <v>155</v>
      </c>
      <c r="I1" s="4" t="s">
        <v>170</v>
      </c>
      <c r="J1" s="7" t="s">
        <v>189</v>
      </c>
      <c r="K1" s="7" t="s">
        <v>204</v>
      </c>
      <c r="L1" s="7"/>
      <c r="M1" s="4" t="s">
        <v>156</v>
      </c>
      <c r="N1" s="4" t="s">
        <v>157</v>
      </c>
      <c r="O1" s="4" t="s">
        <v>166</v>
      </c>
      <c r="P1" s="4" t="s">
        <v>168</v>
      </c>
      <c r="Q1" s="4" t="s">
        <v>167</v>
      </c>
      <c r="R1" s="4" t="s">
        <v>169</v>
      </c>
      <c r="S1" s="7" t="s">
        <v>205</v>
      </c>
      <c r="T1" s="1" t="s">
        <v>158</v>
      </c>
      <c r="U1" s="1" t="s">
        <v>165</v>
      </c>
    </row>
    <row r="2" spans="1:21" ht="14.7" customHeight="1" x14ac:dyDescent="0.3">
      <c r="A2" t="s">
        <v>16</v>
      </c>
      <c r="B2" t="s">
        <v>9</v>
      </c>
      <c r="C2" t="s">
        <v>17</v>
      </c>
      <c r="D2" t="s">
        <v>18</v>
      </c>
      <c r="E2">
        <v>15</v>
      </c>
      <c r="F2">
        <v>7</v>
      </c>
      <c r="G2">
        <f>IF(AND(E2="",F2=""),"",MAX(E2:F2))</f>
        <v>15</v>
      </c>
      <c r="H2">
        <v>18</v>
      </c>
      <c r="J2" s="9">
        <f>IF(AND(H2="",I2=""),"",MAX(H2:I2))</f>
        <v>18</v>
      </c>
      <c r="K2" s="9">
        <f>IF(AND(G2="",J2=""),"",SUM(G2,J2))</f>
        <v>33</v>
      </c>
      <c r="L2" s="9"/>
      <c r="M2">
        <v>20</v>
      </c>
      <c r="N2">
        <v>7</v>
      </c>
      <c r="O2">
        <f>IF(AND(M2="",N2=""),"",M2+N2)</f>
        <v>27</v>
      </c>
      <c r="R2" t="str">
        <f>IF(AND(P2="",Q2=""),"",P2+Q2)</f>
        <v/>
      </c>
      <c r="S2">
        <f>IF(AND(O2="",R2=""),"",MAX(O2,R2))</f>
        <v>27</v>
      </c>
      <c r="T2" s="1">
        <f>+MAX(E2:F2)+MAX(H2:I2)+MAX(O2,R2)</f>
        <v>60</v>
      </c>
      <c r="U2" s="2" t="str">
        <f>+VLOOKUP(T2,'Detalji 1'!$E$4:$F$9,2,TRUE)</f>
        <v>D</v>
      </c>
    </row>
    <row r="3" spans="1:21" ht="14.7" customHeight="1" x14ac:dyDescent="0.3">
      <c r="A3" t="s">
        <v>19</v>
      </c>
      <c r="B3" t="s">
        <v>9</v>
      </c>
      <c r="C3" t="s">
        <v>20</v>
      </c>
      <c r="D3" t="s">
        <v>21</v>
      </c>
      <c r="E3">
        <v>7</v>
      </c>
      <c r="F3">
        <v>1</v>
      </c>
      <c r="G3">
        <f t="shared" ref="G3:G56" si="0">IF(AND(E3="",F3=""),"",MAX(E3:F3))</f>
        <v>7</v>
      </c>
      <c r="H3">
        <v>19</v>
      </c>
      <c r="J3" s="9">
        <f t="shared" ref="J3:J56" si="1">IF(AND(H3="",I3=""),"",MAX(H3:I3))</f>
        <v>19</v>
      </c>
      <c r="K3" s="9">
        <f t="shared" ref="K3:K56" si="2">IF(AND(G3="",J3=""),"",SUM(G3,J3))</f>
        <v>26</v>
      </c>
      <c r="L3" s="9"/>
      <c r="M3">
        <v>14</v>
      </c>
      <c r="N3">
        <v>5</v>
      </c>
      <c r="O3">
        <f t="shared" ref="O3:O56" si="3">IF(AND(M3="",N3=""),"",M3+N3)</f>
        <v>19</v>
      </c>
      <c r="R3" t="str">
        <f t="shared" ref="R3:R56" si="4">IF(AND(P3="",Q3=""),"",P3+Q3)</f>
        <v/>
      </c>
      <c r="S3">
        <f t="shared" ref="S3:S56" si="5">IF(AND(O3="",R3=""),"",MAX(O3,R3))</f>
        <v>19</v>
      </c>
      <c r="T3" s="1">
        <f t="shared" ref="T3:T56" si="6">+MAX(E3:F3)+MAX(H3:I3)+MAX(O3,R3)</f>
        <v>45</v>
      </c>
      <c r="U3" s="2" t="str">
        <f>+VLOOKUP(T3,'Detalji 1'!$E$4:$F$9,2,TRUE)</f>
        <v>E</v>
      </c>
    </row>
    <row r="4" spans="1:21" ht="14.7" customHeight="1" x14ac:dyDescent="0.3">
      <c r="A4" t="s">
        <v>22</v>
      </c>
      <c r="B4" t="s">
        <v>23</v>
      </c>
      <c r="C4" t="s">
        <v>24</v>
      </c>
      <c r="D4" t="s">
        <v>25</v>
      </c>
      <c r="E4">
        <v>4</v>
      </c>
      <c r="F4">
        <v>13</v>
      </c>
      <c r="G4">
        <f t="shared" si="0"/>
        <v>13</v>
      </c>
      <c r="H4">
        <v>15</v>
      </c>
      <c r="J4" s="9">
        <f t="shared" si="1"/>
        <v>15</v>
      </c>
      <c r="K4" s="9">
        <f t="shared" si="2"/>
        <v>28</v>
      </c>
      <c r="L4" s="9"/>
      <c r="M4">
        <v>20</v>
      </c>
      <c r="N4">
        <v>3.5</v>
      </c>
      <c r="O4">
        <f t="shared" si="3"/>
        <v>23.5</v>
      </c>
      <c r="R4" t="str">
        <f t="shared" si="4"/>
        <v/>
      </c>
      <c r="S4">
        <f t="shared" si="5"/>
        <v>23.5</v>
      </c>
      <c r="T4" s="1">
        <f t="shared" si="6"/>
        <v>51.5</v>
      </c>
      <c r="U4" s="2" t="str">
        <f>+VLOOKUP(T4,'Detalji 1'!$E$4:$F$9,2,TRUE)</f>
        <v>E</v>
      </c>
    </row>
    <row r="5" spans="1:21" ht="14.7" customHeight="1" x14ac:dyDescent="0.3">
      <c r="A5" t="s">
        <v>26</v>
      </c>
      <c r="B5" t="s">
        <v>23</v>
      </c>
      <c r="C5" t="s">
        <v>27</v>
      </c>
      <c r="D5" t="s">
        <v>28</v>
      </c>
      <c r="E5">
        <v>17</v>
      </c>
      <c r="G5">
        <f t="shared" si="0"/>
        <v>17</v>
      </c>
      <c r="H5">
        <v>24</v>
      </c>
      <c r="J5" s="9">
        <f t="shared" si="1"/>
        <v>24</v>
      </c>
      <c r="K5" s="9">
        <f t="shared" si="2"/>
        <v>41</v>
      </c>
      <c r="L5" s="9"/>
      <c r="M5">
        <v>5</v>
      </c>
      <c r="N5">
        <v>6</v>
      </c>
      <c r="O5">
        <f t="shared" si="3"/>
        <v>11</v>
      </c>
      <c r="R5" t="str">
        <f t="shared" si="4"/>
        <v/>
      </c>
      <c r="S5">
        <f t="shared" si="5"/>
        <v>11</v>
      </c>
      <c r="T5" s="1">
        <f t="shared" si="6"/>
        <v>52</v>
      </c>
      <c r="U5" s="2" t="str">
        <f>+VLOOKUP(T5,'Detalji 1'!$E$4:$F$9,2,TRUE)</f>
        <v>E</v>
      </c>
    </row>
    <row r="6" spans="1:21" ht="14.7" customHeight="1" x14ac:dyDescent="0.3">
      <c r="A6" t="s">
        <v>29</v>
      </c>
      <c r="B6" t="s">
        <v>23</v>
      </c>
      <c r="C6" t="s">
        <v>30</v>
      </c>
      <c r="D6" t="s">
        <v>31</v>
      </c>
      <c r="F6">
        <v>5</v>
      </c>
      <c r="G6">
        <f t="shared" si="0"/>
        <v>5</v>
      </c>
      <c r="H6">
        <v>0</v>
      </c>
      <c r="J6" s="9">
        <f t="shared" si="1"/>
        <v>0</v>
      </c>
      <c r="K6" s="9">
        <f t="shared" si="2"/>
        <v>5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5</v>
      </c>
      <c r="U6" s="3" t="str">
        <f>+VLOOKUP(T6,'Detalji 1'!$E$4:$F$9,2,TRUE)</f>
        <v>F</v>
      </c>
    </row>
    <row r="7" spans="1:21" ht="14.7" customHeight="1" x14ac:dyDescent="0.3">
      <c r="A7" t="s">
        <v>32</v>
      </c>
      <c r="B7" t="s">
        <v>23</v>
      </c>
      <c r="C7" t="s">
        <v>33</v>
      </c>
      <c r="D7" t="s">
        <v>34</v>
      </c>
      <c r="E7">
        <v>16</v>
      </c>
      <c r="F7">
        <v>12</v>
      </c>
      <c r="G7">
        <f t="shared" si="0"/>
        <v>16</v>
      </c>
      <c r="H7">
        <v>31</v>
      </c>
      <c r="J7" s="9">
        <f t="shared" si="1"/>
        <v>31</v>
      </c>
      <c r="K7" s="9">
        <f t="shared" si="2"/>
        <v>47</v>
      </c>
      <c r="L7" s="9"/>
      <c r="O7" t="str">
        <f t="shared" si="3"/>
        <v/>
      </c>
      <c r="P7">
        <v>15</v>
      </c>
      <c r="Q7">
        <v>8</v>
      </c>
      <c r="R7">
        <f t="shared" si="4"/>
        <v>23</v>
      </c>
      <c r="S7">
        <f t="shared" si="5"/>
        <v>23</v>
      </c>
      <c r="T7" s="1">
        <f t="shared" si="6"/>
        <v>70</v>
      </c>
      <c r="U7" s="2" t="str">
        <f>+VLOOKUP(T7,'Detalji 1'!$E$4:$F$9,2,TRUE)</f>
        <v>C</v>
      </c>
    </row>
    <row r="8" spans="1:21" ht="14.7" customHeight="1" x14ac:dyDescent="0.3">
      <c r="A8" t="s">
        <v>35</v>
      </c>
      <c r="B8" t="s">
        <v>23</v>
      </c>
      <c r="C8" t="s">
        <v>36</v>
      </c>
      <c r="D8" t="s">
        <v>37</v>
      </c>
      <c r="E8">
        <v>6</v>
      </c>
      <c r="F8">
        <v>8</v>
      </c>
      <c r="G8">
        <f t="shared" si="0"/>
        <v>8</v>
      </c>
      <c r="H8">
        <v>10</v>
      </c>
      <c r="J8" s="9">
        <f t="shared" si="1"/>
        <v>10</v>
      </c>
      <c r="K8" s="9">
        <f t="shared" si="2"/>
        <v>18</v>
      </c>
      <c r="L8" s="9"/>
      <c r="M8">
        <v>6</v>
      </c>
      <c r="N8">
        <v>4</v>
      </c>
      <c r="O8">
        <f t="shared" si="3"/>
        <v>10</v>
      </c>
      <c r="P8">
        <v>10</v>
      </c>
      <c r="Q8">
        <v>4</v>
      </c>
      <c r="R8">
        <f t="shared" si="4"/>
        <v>14</v>
      </c>
      <c r="S8">
        <f t="shared" si="5"/>
        <v>14</v>
      </c>
      <c r="T8">
        <f t="shared" si="6"/>
        <v>32</v>
      </c>
      <c r="U8" s="3" t="str">
        <f>+VLOOKUP(T8,'Detalji 1'!$E$4:$F$9,2,TRUE)</f>
        <v>F</v>
      </c>
    </row>
    <row r="9" spans="1:21" ht="14.7" customHeight="1" x14ac:dyDescent="0.3">
      <c r="A9" t="s">
        <v>38</v>
      </c>
      <c r="B9" t="s">
        <v>23</v>
      </c>
      <c r="C9" t="s">
        <v>39</v>
      </c>
      <c r="D9" t="s">
        <v>21</v>
      </c>
      <c r="E9">
        <v>12</v>
      </c>
      <c r="G9">
        <f t="shared" si="0"/>
        <v>12</v>
      </c>
      <c r="H9">
        <v>10</v>
      </c>
      <c r="I9">
        <v>4</v>
      </c>
      <c r="J9" s="9">
        <f t="shared" si="1"/>
        <v>10</v>
      </c>
      <c r="K9" s="9">
        <f t="shared" si="2"/>
        <v>22</v>
      </c>
      <c r="L9" s="9"/>
      <c r="M9">
        <v>10</v>
      </c>
      <c r="N9">
        <v>3</v>
      </c>
      <c r="O9">
        <f t="shared" si="3"/>
        <v>13</v>
      </c>
      <c r="P9">
        <v>20</v>
      </c>
      <c r="Q9">
        <v>7</v>
      </c>
      <c r="R9">
        <f t="shared" si="4"/>
        <v>27</v>
      </c>
      <c r="S9">
        <f t="shared" si="5"/>
        <v>27</v>
      </c>
      <c r="T9" s="1">
        <f t="shared" si="6"/>
        <v>49</v>
      </c>
      <c r="U9" s="2" t="str">
        <f>+VLOOKUP(T9,'Detalji 1'!$E$4:$F$9,2,TRUE)</f>
        <v>E</v>
      </c>
    </row>
    <row r="10" spans="1:21" ht="14.7" customHeight="1" x14ac:dyDescent="0.3">
      <c r="A10" t="s">
        <v>40</v>
      </c>
      <c r="B10" t="s">
        <v>23</v>
      </c>
      <c r="C10" t="s">
        <v>41</v>
      </c>
      <c r="D10" t="s">
        <v>42</v>
      </c>
      <c r="E10">
        <v>1</v>
      </c>
      <c r="F10">
        <v>6</v>
      </c>
      <c r="G10">
        <f t="shared" si="0"/>
        <v>6</v>
      </c>
      <c r="J10" s="9" t="str">
        <f t="shared" si="1"/>
        <v/>
      </c>
      <c r="K10" s="9">
        <f t="shared" si="2"/>
        <v>6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6</v>
      </c>
      <c r="U10" s="3" t="str">
        <f>+VLOOKUP(T10,'Detalji 1'!$E$4:$F$9,2,TRUE)</f>
        <v>F</v>
      </c>
    </row>
    <row r="11" spans="1:21" ht="14.7" customHeight="1" x14ac:dyDescent="0.3">
      <c r="A11" t="s">
        <v>43</v>
      </c>
      <c r="B11" t="s">
        <v>23</v>
      </c>
      <c r="C11" t="s">
        <v>17</v>
      </c>
      <c r="D11" t="s">
        <v>44</v>
      </c>
      <c r="E11">
        <v>8</v>
      </c>
      <c r="F11">
        <v>6</v>
      </c>
      <c r="G11">
        <f t="shared" si="0"/>
        <v>8</v>
      </c>
      <c r="H11">
        <v>17</v>
      </c>
      <c r="J11" s="9">
        <f t="shared" si="1"/>
        <v>17</v>
      </c>
      <c r="K11" s="9">
        <f t="shared" si="2"/>
        <v>25</v>
      </c>
      <c r="L11" s="9"/>
      <c r="M11">
        <v>5</v>
      </c>
      <c r="N11">
        <v>5</v>
      </c>
      <c r="O11">
        <f t="shared" si="3"/>
        <v>10</v>
      </c>
      <c r="P11">
        <v>18</v>
      </c>
      <c r="Q11">
        <v>5</v>
      </c>
      <c r="R11">
        <f t="shared" si="4"/>
        <v>23</v>
      </c>
      <c r="S11">
        <f t="shared" si="5"/>
        <v>23</v>
      </c>
      <c r="T11" s="1">
        <f t="shared" si="6"/>
        <v>48</v>
      </c>
      <c r="U11" s="2" t="str">
        <f>+VLOOKUP(T11,'Detalji 1'!$E$4:$F$9,2,TRUE)</f>
        <v>E</v>
      </c>
    </row>
    <row r="12" spans="1:21" ht="14.7" customHeight="1" x14ac:dyDescent="0.3">
      <c r="A12" t="s">
        <v>45</v>
      </c>
      <c r="B12" t="s">
        <v>23</v>
      </c>
      <c r="C12" t="s">
        <v>46</v>
      </c>
      <c r="D12" t="s">
        <v>47</v>
      </c>
      <c r="E12">
        <v>7</v>
      </c>
      <c r="F12">
        <v>8</v>
      </c>
      <c r="G12">
        <f t="shared" si="0"/>
        <v>8</v>
      </c>
      <c r="H12">
        <v>16</v>
      </c>
      <c r="J12" s="9">
        <f t="shared" si="1"/>
        <v>16</v>
      </c>
      <c r="K12" s="9">
        <f t="shared" si="2"/>
        <v>24</v>
      </c>
      <c r="L12" s="9"/>
      <c r="M12">
        <v>15</v>
      </c>
      <c r="N12">
        <v>6</v>
      </c>
      <c r="O12">
        <f t="shared" si="3"/>
        <v>21</v>
      </c>
      <c r="R12" t="str">
        <f t="shared" si="4"/>
        <v/>
      </c>
      <c r="S12">
        <f t="shared" si="5"/>
        <v>21</v>
      </c>
      <c r="T12" s="1">
        <f t="shared" si="6"/>
        <v>45</v>
      </c>
      <c r="U12" s="2" t="str">
        <f>+VLOOKUP(T12,'Detalji 1'!$E$4:$F$9,2,TRUE)</f>
        <v>E</v>
      </c>
    </row>
    <row r="13" spans="1:21" ht="14.7" customHeight="1" x14ac:dyDescent="0.3">
      <c r="A13" t="s">
        <v>48</v>
      </c>
      <c r="B13" t="s">
        <v>23</v>
      </c>
      <c r="C13" t="s">
        <v>49</v>
      </c>
      <c r="D13" t="s">
        <v>50</v>
      </c>
      <c r="E13">
        <v>13</v>
      </c>
      <c r="F13">
        <v>3</v>
      </c>
      <c r="G13">
        <f t="shared" si="0"/>
        <v>13</v>
      </c>
      <c r="H13">
        <v>11</v>
      </c>
      <c r="I13">
        <v>19</v>
      </c>
      <c r="J13" s="9">
        <f t="shared" si="1"/>
        <v>19</v>
      </c>
      <c r="K13" s="9">
        <f t="shared" si="2"/>
        <v>32</v>
      </c>
      <c r="L13" s="9"/>
      <c r="O13" t="str">
        <f t="shared" si="3"/>
        <v/>
      </c>
      <c r="P13">
        <v>12</v>
      </c>
      <c r="Q13">
        <v>1</v>
      </c>
      <c r="R13">
        <f t="shared" si="4"/>
        <v>13</v>
      </c>
      <c r="S13">
        <f t="shared" si="5"/>
        <v>13</v>
      </c>
      <c r="T13" s="1">
        <f t="shared" si="6"/>
        <v>45</v>
      </c>
      <c r="U13" s="2" t="str">
        <f>+VLOOKUP(T13,'Detalji 1'!$E$4:$F$9,2,TRUE)</f>
        <v>E</v>
      </c>
    </row>
    <row r="14" spans="1:21" ht="14.7" customHeight="1" x14ac:dyDescent="0.3">
      <c r="A14" t="s">
        <v>51</v>
      </c>
      <c r="B14" t="s">
        <v>23</v>
      </c>
      <c r="C14" t="s">
        <v>20</v>
      </c>
      <c r="D14" t="s">
        <v>52</v>
      </c>
      <c r="E14">
        <v>20</v>
      </c>
      <c r="G14">
        <f t="shared" si="0"/>
        <v>20</v>
      </c>
      <c r="H14">
        <v>23</v>
      </c>
      <c r="I14">
        <v>33</v>
      </c>
      <c r="J14" s="9">
        <f t="shared" si="1"/>
        <v>33</v>
      </c>
      <c r="K14" s="9">
        <f t="shared" si="2"/>
        <v>53</v>
      </c>
      <c r="L14" s="9"/>
      <c r="M14">
        <v>20</v>
      </c>
      <c r="N14">
        <v>7</v>
      </c>
      <c r="O14">
        <f t="shared" si="3"/>
        <v>27</v>
      </c>
      <c r="R14" t="str">
        <f t="shared" si="4"/>
        <v/>
      </c>
      <c r="S14">
        <f t="shared" si="5"/>
        <v>27</v>
      </c>
      <c r="T14" s="1">
        <f t="shared" si="6"/>
        <v>80</v>
      </c>
      <c r="U14" s="2" t="str">
        <f>+VLOOKUP(T14,'Detalji 1'!$E$4:$F$9,2,TRUE)</f>
        <v>B</v>
      </c>
    </row>
    <row r="15" spans="1:21" ht="14.7" customHeight="1" x14ac:dyDescent="0.3">
      <c r="A15" t="s">
        <v>53</v>
      </c>
      <c r="B15" t="s">
        <v>23</v>
      </c>
      <c r="C15" t="s">
        <v>54</v>
      </c>
      <c r="D15" t="s">
        <v>55</v>
      </c>
      <c r="E15">
        <v>4</v>
      </c>
      <c r="F15">
        <v>12</v>
      </c>
      <c r="G15">
        <f t="shared" si="0"/>
        <v>12</v>
      </c>
      <c r="H15">
        <v>0</v>
      </c>
      <c r="I15">
        <v>0</v>
      </c>
      <c r="J15" s="9">
        <f t="shared" si="1"/>
        <v>0</v>
      </c>
      <c r="K15" s="9">
        <f t="shared" si="2"/>
        <v>12</v>
      </c>
      <c r="L15" s="9"/>
      <c r="M15">
        <v>18</v>
      </c>
      <c r="N15">
        <v>5</v>
      </c>
      <c r="O15">
        <f t="shared" si="3"/>
        <v>23</v>
      </c>
      <c r="R15" t="str">
        <f t="shared" si="4"/>
        <v/>
      </c>
      <c r="S15">
        <f t="shared" si="5"/>
        <v>23</v>
      </c>
      <c r="T15">
        <f t="shared" si="6"/>
        <v>35</v>
      </c>
      <c r="U15" s="3" t="str">
        <f>+VLOOKUP(T15,'Detalji 1'!$E$4:$F$9,2,TRUE)</f>
        <v>F</v>
      </c>
    </row>
    <row r="16" spans="1:21" ht="14.7" customHeight="1" x14ac:dyDescent="0.3">
      <c r="A16" t="s">
        <v>56</v>
      </c>
      <c r="B16" t="s">
        <v>23</v>
      </c>
      <c r="C16" t="s">
        <v>57</v>
      </c>
      <c r="D16" t="s">
        <v>58</v>
      </c>
      <c r="E16">
        <v>17</v>
      </c>
      <c r="G16">
        <f t="shared" si="0"/>
        <v>17</v>
      </c>
      <c r="H16">
        <v>17</v>
      </c>
      <c r="J16" s="9">
        <f t="shared" si="1"/>
        <v>17</v>
      </c>
      <c r="K16" s="9">
        <f t="shared" si="2"/>
        <v>34</v>
      </c>
      <c r="L16" s="9"/>
      <c r="M16">
        <v>18</v>
      </c>
      <c r="N16">
        <v>8</v>
      </c>
      <c r="O16">
        <f t="shared" si="3"/>
        <v>26</v>
      </c>
      <c r="R16" t="str">
        <f t="shared" si="4"/>
        <v/>
      </c>
      <c r="S16">
        <f t="shared" si="5"/>
        <v>26</v>
      </c>
      <c r="T16" s="1">
        <f t="shared" si="6"/>
        <v>60</v>
      </c>
      <c r="U16" s="2" t="str">
        <f>+VLOOKUP(T16,'Detalji 1'!$E$4:$F$9,2,TRUE)</f>
        <v>D</v>
      </c>
    </row>
    <row r="17" spans="1:21" ht="14.7" customHeight="1" x14ac:dyDescent="0.3">
      <c r="A17" t="s">
        <v>59</v>
      </c>
      <c r="B17" t="s">
        <v>23</v>
      </c>
      <c r="C17" t="s">
        <v>60</v>
      </c>
      <c r="D17" t="s">
        <v>61</v>
      </c>
      <c r="E17">
        <v>5</v>
      </c>
      <c r="F17">
        <v>11</v>
      </c>
      <c r="G17">
        <f t="shared" si="0"/>
        <v>11</v>
      </c>
      <c r="H17">
        <v>10</v>
      </c>
      <c r="I17">
        <v>3</v>
      </c>
      <c r="J17" s="9">
        <f t="shared" si="1"/>
        <v>10</v>
      </c>
      <c r="K17" s="9">
        <f t="shared" si="2"/>
        <v>21</v>
      </c>
      <c r="L17" s="9"/>
      <c r="N17">
        <v>0</v>
      </c>
      <c r="O17">
        <f t="shared" si="3"/>
        <v>0</v>
      </c>
      <c r="P17">
        <v>1</v>
      </c>
      <c r="Q17">
        <v>0</v>
      </c>
      <c r="R17">
        <f t="shared" si="4"/>
        <v>1</v>
      </c>
      <c r="S17">
        <f t="shared" si="5"/>
        <v>1</v>
      </c>
      <c r="T17">
        <f t="shared" si="6"/>
        <v>22</v>
      </c>
      <c r="U17" s="3" t="str">
        <f>+VLOOKUP(T17,'Detalji 1'!$E$4:$F$9,2,TRUE)</f>
        <v>F</v>
      </c>
    </row>
    <row r="18" spans="1:21" ht="14.7" customHeight="1" x14ac:dyDescent="0.3">
      <c r="A18" t="s">
        <v>62</v>
      </c>
      <c r="B18" t="s">
        <v>23</v>
      </c>
      <c r="C18" t="s">
        <v>63</v>
      </c>
      <c r="D18" t="s">
        <v>64</v>
      </c>
      <c r="E18">
        <v>7</v>
      </c>
      <c r="F18">
        <v>14</v>
      </c>
      <c r="G18">
        <f t="shared" si="0"/>
        <v>14</v>
      </c>
      <c r="H18">
        <v>18</v>
      </c>
      <c r="J18" s="9">
        <f t="shared" si="1"/>
        <v>18</v>
      </c>
      <c r="K18" s="9">
        <f t="shared" si="2"/>
        <v>32</v>
      </c>
      <c r="L18" s="9"/>
      <c r="M18">
        <v>20</v>
      </c>
      <c r="N18">
        <v>3</v>
      </c>
      <c r="O18">
        <f t="shared" si="3"/>
        <v>23</v>
      </c>
      <c r="R18" t="str">
        <f t="shared" si="4"/>
        <v/>
      </c>
      <c r="S18">
        <f t="shared" si="5"/>
        <v>23</v>
      </c>
      <c r="T18" s="1">
        <f t="shared" si="6"/>
        <v>55</v>
      </c>
      <c r="U18" s="2" t="str">
        <f>+VLOOKUP(T18,'Detalji 1'!$E$4:$F$9,2,TRUE)</f>
        <v>E</v>
      </c>
    </row>
    <row r="19" spans="1:21" ht="14.7" customHeight="1" x14ac:dyDescent="0.3">
      <c r="A19" t="s">
        <v>65</v>
      </c>
      <c r="B19" t="s">
        <v>23</v>
      </c>
      <c r="C19" t="s">
        <v>66</v>
      </c>
      <c r="D19" t="s">
        <v>67</v>
      </c>
      <c r="E19">
        <v>13</v>
      </c>
      <c r="F19">
        <v>7</v>
      </c>
      <c r="G19">
        <f t="shared" si="0"/>
        <v>13</v>
      </c>
      <c r="H19">
        <v>21</v>
      </c>
      <c r="I19">
        <v>17</v>
      </c>
      <c r="J19" s="9">
        <f t="shared" si="1"/>
        <v>21</v>
      </c>
      <c r="K19" s="9">
        <f t="shared" si="2"/>
        <v>34</v>
      </c>
      <c r="L19" s="9"/>
      <c r="M19">
        <v>14</v>
      </c>
      <c r="N19">
        <v>5</v>
      </c>
      <c r="O19">
        <f t="shared" si="3"/>
        <v>19</v>
      </c>
      <c r="R19" t="str">
        <f t="shared" si="4"/>
        <v/>
      </c>
      <c r="S19">
        <f t="shared" si="5"/>
        <v>19</v>
      </c>
      <c r="T19" s="1">
        <f t="shared" si="6"/>
        <v>53</v>
      </c>
      <c r="U19" s="2" t="str">
        <f>+VLOOKUP(T19,'Detalji 1'!$E$4:$F$9,2,TRUE)</f>
        <v>E</v>
      </c>
    </row>
    <row r="20" spans="1:21" ht="14.7" customHeight="1" x14ac:dyDescent="0.3">
      <c r="A20" t="s">
        <v>68</v>
      </c>
      <c r="B20" t="s">
        <v>23</v>
      </c>
      <c r="C20" t="s">
        <v>69</v>
      </c>
      <c r="D20" t="s">
        <v>70</v>
      </c>
      <c r="E20">
        <v>12</v>
      </c>
      <c r="F20">
        <v>6</v>
      </c>
      <c r="G20">
        <f t="shared" si="0"/>
        <v>12</v>
      </c>
      <c r="H20">
        <v>17</v>
      </c>
      <c r="J20" s="9">
        <f t="shared" si="1"/>
        <v>17</v>
      </c>
      <c r="K20" s="9">
        <f t="shared" si="2"/>
        <v>29</v>
      </c>
      <c r="L20" s="9"/>
      <c r="M20">
        <v>15</v>
      </c>
      <c r="N20">
        <v>3</v>
      </c>
      <c r="O20">
        <f t="shared" si="3"/>
        <v>18</v>
      </c>
      <c r="R20" t="str">
        <f t="shared" si="4"/>
        <v/>
      </c>
      <c r="S20">
        <f t="shared" si="5"/>
        <v>18</v>
      </c>
      <c r="T20" s="1">
        <f t="shared" si="6"/>
        <v>47</v>
      </c>
      <c r="U20" s="2" t="str">
        <f>+VLOOKUP(T20,'Detalji 1'!$E$4:$F$9,2,TRUE)</f>
        <v>E</v>
      </c>
    </row>
    <row r="21" spans="1:21" ht="14.7" customHeight="1" x14ac:dyDescent="0.3">
      <c r="A21" t="s">
        <v>71</v>
      </c>
      <c r="B21" t="s">
        <v>23</v>
      </c>
      <c r="C21" t="s">
        <v>72</v>
      </c>
      <c r="D21" t="s">
        <v>73</v>
      </c>
      <c r="E21">
        <v>13</v>
      </c>
      <c r="F21">
        <v>13</v>
      </c>
      <c r="G21">
        <f t="shared" si="0"/>
        <v>13</v>
      </c>
      <c r="H21">
        <v>31</v>
      </c>
      <c r="J21" s="9">
        <f t="shared" si="1"/>
        <v>31</v>
      </c>
      <c r="K21" s="9">
        <f t="shared" si="2"/>
        <v>44</v>
      </c>
      <c r="L21" s="9"/>
      <c r="M21">
        <v>18</v>
      </c>
      <c r="N21">
        <v>8</v>
      </c>
      <c r="O21">
        <f t="shared" si="3"/>
        <v>26</v>
      </c>
      <c r="R21" t="str">
        <f t="shared" si="4"/>
        <v/>
      </c>
      <c r="S21">
        <f t="shared" si="5"/>
        <v>26</v>
      </c>
      <c r="T21" s="1">
        <f t="shared" si="6"/>
        <v>70</v>
      </c>
      <c r="U21" s="2" t="str">
        <f>+VLOOKUP(T21,'Detalji 1'!$E$4:$F$9,2,TRUE)</f>
        <v>C</v>
      </c>
    </row>
    <row r="22" spans="1:21" ht="14.7" customHeight="1" x14ac:dyDescent="0.3">
      <c r="A22" t="s">
        <v>74</v>
      </c>
      <c r="B22" t="s">
        <v>23</v>
      </c>
      <c r="C22" t="s">
        <v>57</v>
      </c>
      <c r="D22" t="s">
        <v>75</v>
      </c>
      <c r="F22">
        <v>1</v>
      </c>
      <c r="G22">
        <f t="shared" si="0"/>
        <v>1</v>
      </c>
      <c r="I22">
        <v>10</v>
      </c>
      <c r="J22" s="9">
        <f t="shared" si="1"/>
        <v>10</v>
      </c>
      <c r="K22" s="9">
        <f t="shared" si="2"/>
        <v>11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11</v>
      </c>
      <c r="U22" s="3" t="str">
        <f>+VLOOKUP(T22,'Detalji 1'!$E$4:$F$9,2,TRUE)</f>
        <v>F</v>
      </c>
    </row>
    <row r="23" spans="1:21" ht="14.7" customHeight="1" x14ac:dyDescent="0.3">
      <c r="A23" t="s">
        <v>76</v>
      </c>
      <c r="B23" t="s">
        <v>23</v>
      </c>
      <c r="C23" t="s">
        <v>77</v>
      </c>
      <c r="D23" t="s">
        <v>61</v>
      </c>
      <c r="F23">
        <v>3</v>
      </c>
      <c r="G23">
        <f t="shared" si="0"/>
        <v>3</v>
      </c>
      <c r="J23" s="9" t="str">
        <f t="shared" si="1"/>
        <v/>
      </c>
      <c r="K23" s="9">
        <f t="shared" si="2"/>
        <v>3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3</v>
      </c>
      <c r="U23" s="3" t="str">
        <f>+VLOOKUP(T23,'Detalji 1'!$E$4:$F$9,2,TRUE)</f>
        <v>F</v>
      </c>
    </row>
    <row r="24" spans="1:21" ht="14.7" customHeight="1" x14ac:dyDescent="0.3">
      <c r="A24" t="s">
        <v>78</v>
      </c>
      <c r="B24" t="s">
        <v>23</v>
      </c>
      <c r="C24" t="s">
        <v>79</v>
      </c>
      <c r="D24" t="s">
        <v>50</v>
      </c>
      <c r="E24">
        <v>13</v>
      </c>
      <c r="F24">
        <v>6</v>
      </c>
      <c r="G24">
        <f t="shared" si="0"/>
        <v>13</v>
      </c>
      <c r="H24">
        <v>25</v>
      </c>
      <c r="J24" s="9">
        <f t="shared" si="1"/>
        <v>25</v>
      </c>
      <c r="K24" s="9">
        <f t="shared" si="2"/>
        <v>38</v>
      </c>
      <c r="L24" s="9"/>
      <c r="M24">
        <v>18</v>
      </c>
      <c r="N24">
        <v>7</v>
      </c>
      <c r="O24">
        <f t="shared" si="3"/>
        <v>25</v>
      </c>
      <c r="R24" t="str">
        <f t="shared" si="4"/>
        <v/>
      </c>
      <c r="S24">
        <f t="shared" si="5"/>
        <v>25</v>
      </c>
      <c r="T24" s="1">
        <f t="shared" si="6"/>
        <v>63</v>
      </c>
      <c r="U24" s="2" t="str">
        <f>+VLOOKUP(T24,'Detalji 1'!$E$4:$F$9,2,TRUE)</f>
        <v>D</v>
      </c>
    </row>
    <row r="25" spans="1:21" ht="14.7" customHeight="1" x14ac:dyDescent="0.3">
      <c r="A25" t="s">
        <v>80</v>
      </c>
      <c r="B25" t="s">
        <v>23</v>
      </c>
      <c r="C25" t="s">
        <v>81</v>
      </c>
      <c r="D25" t="s">
        <v>82</v>
      </c>
      <c r="E25">
        <v>6</v>
      </c>
      <c r="F25">
        <v>13</v>
      </c>
      <c r="G25">
        <f t="shared" si="0"/>
        <v>13</v>
      </c>
      <c r="H25">
        <v>19</v>
      </c>
      <c r="J25" s="9">
        <f t="shared" si="1"/>
        <v>19</v>
      </c>
      <c r="K25" s="9">
        <f t="shared" si="2"/>
        <v>32</v>
      </c>
      <c r="L25" s="9"/>
      <c r="M25">
        <v>8</v>
      </c>
      <c r="N25">
        <v>5</v>
      </c>
      <c r="O25">
        <f t="shared" si="3"/>
        <v>13</v>
      </c>
      <c r="R25" t="str">
        <f t="shared" si="4"/>
        <v/>
      </c>
      <c r="S25">
        <f t="shared" si="5"/>
        <v>13</v>
      </c>
      <c r="T25" s="1">
        <f t="shared" si="6"/>
        <v>45</v>
      </c>
      <c r="U25" s="2" t="str">
        <f>+VLOOKUP(T25,'Detalji 1'!$E$4:$F$9,2,TRUE)</f>
        <v>E</v>
      </c>
    </row>
    <row r="26" spans="1:21" ht="14.7" customHeight="1" x14ac:dyDescent="0.3">
      <c r="A26" t="s">
        <v>83</v>
      </c>
      <c r="B26" t="s">
        <v>23</v>
      </c>
      <c r="C26" t="s">
        <v>84</v>
      </c>
      <c r="D26" t="s">
        <v>85</v>
      </c>
      <c r="E26">
        <v>3</v>
      </c>
      <c r="F26">
        <v>17</v>
      </c>
      <c r="G26">
        <f t="shared" si="0"/>
        <v>17</v>
      </c>
      <c r="I26">
        <v>9</v>
      </c>
      <c r="J26" s="9">
        <f t="shared" si="1"/>
        <v>9</v>
      </c>
      <c r="K26" s="9">
        <f t="shared" si="2"/>
        <v>26</v>
      </c>
      <c r="L26" s="9"/>
      <c r="O26" t="str">
        <f t="shared" si="3"/>
        <v/>
      </c>
      <c r="P26">
        <v>13</v>
      </c>
      <c r="Q26" s="5">
        <v>2</v>
      </c>
      <c r="R26">
        <f t="shared" si="4"/>
        <v>15</v>
      </c>
      <c r="S26">
        <f t="shared" si="5"/>
        <v>15</v>
      </c>
      <c r="T26">
        <f t="shared" si="6"/>
        <v>41</v>
      </c>
      <c r="U26" s="3" t="str">
        <f>+VLOOKUP(T26,'Detalji 1'!$E$4:$F$9,2,TRUE)</f>
        <v>F</v>
      </c>
    </row>
    <row r="27" spans="1:21" ht="14.7" customHeight="1" x14ac:dyDescent="0.3">
      <c r="A27" t="s">
        <v>32</v>
      </c>
      <c r="B27" t="s">
        <v>86</v>
      </c>
      <c r="C27" t="s">
        <v>63</v>
      </c>
      <c r="D27" t="s">
        <v>87</v>
      </c>
      <c r="F27">
        <v>8</v>
      </c>
      <c r="G27">
        <f t="shared" si="0"/>
        <v>8</v>
      </c>
      <c r="H27">
        <v>7</v>
      </c>
      <c r="I27">
        <v>5</v>
      </c>
      <c r="J27" s="9">
        <f t="shared" si="1"/>
        <v>7</v>
      </c>
      <c r="K27" s="9">
        <f t="shared" si="2"/>
        <v>15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15</v>
      </c>
      <c r="U27" s="3" t="str">
        <f>+VLOOKUP(T27,'Detalji 1'!$E$4:$F$9,2,TRUE)</f>
        <v>F</v>
      </c>
    </row>
    <row r="28" spans="1:21" ht="14.7" customHeight="1" x14ac:dyDescent="0.3">
      <c r="A28" t="s">
        <v>40</v>
      </c>
      <c r="B28" t="s">
        <v>86</v>
      </c>
      <c r="C28" t="s">
        <v>30</v>
      </c>
      <c r="D28" t="s">
        <v>88</v>
      </c>
      <c r="E28">
        <v>13</v>
      </c>
      <c r="G28">
        <f t="shared" si="0"/>
        <v>13</v>
      </c>
      <c r="H28">
        <v>24</v>
      </c>
      <c r="J28" s="9">
        <f t="shared" si="1"/>
        <v>24</v>
      </c>
      <c r="K28" s="9">
        <f t="shared" si="2"/>
        <v>37</v>
      </c>
      <c r="L28" s="9"/>
      <c r="M28">
        <v>5</v>
      </c>
      <c r="N28">
        <v>5</v>
      </c>
      <c r="O28">
        <f t="shared" si="3"/>
        <v>10</v>
      </c>
      <c r="R28" t="str">
        <f t="shared" si="4"/>
        <v/>
      </c>
      <c r="S28">
        <f t="shared" si="5"/>
        <v>10</v>
      </c>
      <c r="T28" s="1">
        <f t="shared" si="6"/>
        <v>47</v>
      </c>
      <c r="U28" s="2" t="str">
        <f>+VLOOKUP(T28,'Detalji 1'!$E$4:$F$9,2,TRUE)</f>
        <v>E</v>
      </c>
    </row>
    <row r="29" spans="1:21" ht="14.7" customHeight="1" x14ac:dyDescent="0.3">
      <c r="A29" t="s">
        <v>89</v>
      </c>
      <c r="B29" t="s">
        <v>86</v>
      </c>
      <c r="C29" t="s">
        <v>90</v>
      </c>
      <c r="D29" t="s">
        <v>91</v>
      </c>
      <c r="E29">
        <v>18</v>
      </c>
      <c r="G29">
        <f t="shared" si="0"/>
        <v>18</v>
      </c>
      <c r="H29">
        <v>23</v>
      </c>
      <c r="J29" s="9">
        <f t="shared" si="1"/>
        <v>23</v>
      </c>
      <c r="K29" s="9">
        <f t="shared" si="2"/>
        <v>41</v>
      </c>
      <c r="L29" s="9"/>
      <c r="M29">
        <v>10</v>
      </c>
      <c r="N29">
        <v>2</v>
      </c>
      <c r="O29">
        <f t="shared" si="3"/>
        <v>12</v>
      </c>
      <c r="R29" t="str">
        <f t="shared" si="4"/>
        <v/>
      </c>
      <c r="S29">
        <f t="shared" si="5"/>
        <v>12</v>
      </c>
      <c r="T29" s="1">
        <f t="shared" si="6"/>
        <v>53</v>
      </c>
      <c r="U29" s="2" t="str">
        <f>+VLOOKUP(T29,'Detalji 1'!$E$4:$F$9,2,TRUE)</f>
        <v>E</v>
      </c>
    </row>
    <row r="30" spans="1:21" ht="14.7" customHeight="1" x14ac:dyDescent="0.3">
      <c r="A30" t="s">
        <v>43</v>
      </c>
      <c r="B30" t="s">
        <v>86</v>
      </c>
      <c r="C30" t="s">
        <v>77</v>
      </c>
      <c r="D30" t="s">
        <v>92</v>
      </c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0</v>
      </c>
      <c r="U30" s="3" t="str">
        <f>+VLOOKUP(T30,'Detalji 1'!$E$4:$F$9,2,TRUE)</f>
        <v>F</v>
      </c>
    </row>
    <row r="31" spans="1:21" ht="14.7" customHeight="1" x14ac:dyDescent="0.3">
      <c r="A31" t="s">
        <v>53</v>
      </c>
      <c r="B31" t="s">
        <v>86</v>
      </c>
      <c r="C31" t="s">
        <v>93</v>
      </c>
      <c r="D31" t="s">
        <v>94</v>
      </c>
      <c r="E31">
        <v>9</v>
      </c>
      <c r="F31">
        <v>9</v>
      </c>
      <c r="G31">
        <f t="shared" si="0"/>
        <v>9</v>
      </c>
      <c r="H31">
        <v>12</v>
      </c>
      <c r="I31">
        <v>10</v>
      </c>
      <c r="J31" s="9">
        <f t="shared" si="1"/>
        <v>12</v>
      </c>
      <c r="K31" s="9">
        <f t="shared" si="2"/>
        <v>21</v>
      </c>
      <c r="L31" s="9"/>
      <c r="M31">
        <v>5</v>
      </c>
      <c r="N31">
        <v>3</v>
      </c>
      <c r="O31">
        <f t="shared" si="3"/>
        <v>8</v>
      </c>
      <c r="P31">
        <v>13</v>
      </c>
      <c r="Q31">
        <v>5</v>
      </c>
      <c r="R31">
        <f t="shared" si="4"/>
        <v>18</v>
      </c>
      <c r="S31">
        <f t="shared" si="5"/>
        <v>18</v>
      </c>
      <c r="T31">
        <f t="shared" si="6"/>
        <v>39</v>
      </c>
      <c r="U31" s="3" t="str">
        <f>+VLOOKUP(T31,'Detalji 1'!$E$4:$F$9,2,TRUE)</f>
        <v>F</v>
      </c>
    </row>
    <row r="32" spans="1:21" ht="14.7" customHeight="1" x14ac:dyDescent="0.3">
      <c r="A32" t="s">
        <v>56</v>
      </c>
      <c r="B32" t="s">
        <v>86</v>
      </c>
      <c r="C32" t="s">
        <v>95</v>
      </c>
      <c r="D32" t="s">
        <v>96</v>
      </c>
      <c r="G32" t="str">
        <f t="shared" si="0"/>
        <v/>
      </c>
      <c r="I32">
        <v>4</v>
      </c>
      <c r="J32" s="9">
        <f t="shared" si="1"/>
        <v>4</v>
      </c>
      <c r="K32" s="9">
        <f t="shared" si="2"/>
        <v>4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4</v>
      </c>
      <c r="U32" s="3" t="str">
        <f>+VLOOKUP(T32,'Detalji 1'!$E$4:$F$9,2,TRUE)</f>
        <v>F</v>
      </c>
    </row>
    <row r="33" spans="1:21" ht="14.7" customHeight="1" x14ac:dyDescent="0.3">
      <c r="A33" t="s">
        <v>62</v>
      </c>
      <c r="B33" t="s">
        <v>86</v>
      </c>
      <c r="C33" t="s">
        <v>97</v>
      </c>
      <c r="D33" t="s">
        <v>98</v>
      </c>
      <c r="E33">
        <v>11</v>
      </c>
      <c r="G33">
        <f t="shared" si="0"/>
        <v>11</v>
      </c>
      <c r="H33">
        <v>15</v>
      </c>
      <c r="J33" s="9">
        <f t="shared" si="1"/>
        <v>15</v>
      </c>
      <c r="K33" s="9">
        <f t="shared" si="2"/>
        <v>26</v>
      </c>
      <c r="L33" s="9"/>
      <c r="M33">
        <v>13</v>
      </c>
      <c r="N33">
        <v>6</v>
      </c>
      <c r="O33">
        <f t="shared" si="3"/>
        <v>19</v>
      </c>
      <c r="R33" t="str">
        <f t="shared" si="4"/>
        <v/>
      </c>
      <c r="S33">
        <f t="shared" si="5"/>
        <v>19</v>
      </c>
      <c r="T33" s="1">
        <f t="shared" si="6"/>
        <v>45</v>
      </c>
      <c r="U33" s="2" t="str">
        <f>+VLOOKUP(T33,'Detalji 1'!$E$4:$F$9,2,TRUE)</f>
        <v>E</v>
      </c>
    </row>
    <row r="34" spans="1:21" ht="14.7" customHeight="1" x14ac:dyDescent="0.3">
      <c r="A34" t="s">
        <v>68</v>
      </c>
      <c r="B34" t="s">
        <v>86</v>
      </c>
      <c r="C34" t="s">
        <v>99</v>
      </c>
      <c r="D34" t="s">
        <v>92</v>
      </c>
      <c r="E34">
        <v>15</v>
      </c>
      <c r="G34">
        <f t="shared" si="0"/>
        <v>15</v>
      </c>
      <c r="H34">
        <v>15</v>
      </c>
      <c r="J34" s="9">
        <f t="shared" si="1"/>
        <v>15</v>
      </c>
      <c r="K34" s="9">
        <f t="shared" si="2"/>
        <v>30</v>
      </c>
      <c r="L34" s="9"/>
      <c r="M34">
        <v>5</v>
      </c>
      <c r="N34">
        <v>0</v>
      </c>
      <c r="O34">
        <f t="shared" si="3"/>
        <v>5</v>
      </c>
      <c r="P34">
        <v>15</v>
      </c>
      <c r="Q34">
        <v>4</v>
      </c>
      <c r="R34">
        <f t="shared" si="4"/>
        <v>19</v>
      </c>
      <c r="S34">
        <f t="shared" si="5"/>
        <v>19</v>
      </c>
      <c r="T34" s="1">
        <f t="shared" si="6"/>
        <v>49</v>
      </c>
      <c r="U34" s="2" t="str">
        <f>+VLOOKUP(T34,'Detalji 1'!$E$4:$F$9,2,TRUE)</f>
        <v>E</v>
      </c>
    </row>
    <row r="35" spans="1:21" ht="14.7" customHeight="1" x14ac:dyDescent="0.3">
      <c r="A35" t="s">
        <v>100</v>
      </c>
      <c r="B35" t="s">
        <v>86</v>
      </c>
      <c r="C35" t="s">
        <v>101</v>
      </c>
      <c r="D35" t="s">
        <v>102</v>
      </c>
      <c r="E35">
        <v>9</v>
      </c>
      <c r="F35">
        <v>8</v>
      </c>
      <c r="G35">
        <f t="shared" si="0"/>
        <v>9</v>
      </c>
      <c r="H35">
        <v>18</v>
      </c>
      <c r="J35" s="9">
        <f t="shared" si="1"/>
        <v>18</v>
      </c>
      <c r="K35" s="9">
        <f t="shared" si="2"/>
        <v>27</v>
      </c>
      <c r="L35" s="9"/>
      <c r="N35">
        <v>5</v>
      </c>
      <c r="O35">
        <f t="shared" si="3"/>
        <v>5</v>
      </c>
      <c r="P35">
        <v>15</v>
      </c>
      <c r="Q35">
        <v>3</v>
      </c>
      <c r="R35">
        <f t="shared" si="4"/>
        <v>18</v>
      </c>
      <c r="S35">
        <f t="shared" si="5"/>
        <v>18</v>
      </c>
      <c r="T35" s="1">
        <f t="shared" si="6"/>
        <v>45</v>
      </c>
      <c r="U35" s="2" t="str">
        <f>+VLOOKUP(T35,'Detalji 1'!$E$4:$F$9,2,TRUE)</f>
        <v>E</v>
      </c>
    </row>
    <row r="36" spans="1:21" ht="14.7" customHeight="1" x14ac:dyDescent="0.3">
      <c r="A36" t="s">
        <v>103</v>
      </c>
      <c r="B36" t="s">
        <v>86</v>
      </c>
      <c r="C36" t="s">
        <v>104</v>
      </c>
      <c r="D36" t="s">
        <v>105</v>
      </c>
      <c r="E36">
        <v>3</v>
      </c>
      <c r="G36">
        <f t="shared" si="0"/>
        <v>3</v>
      </c>
      <c r="J36" s="9" t="str">
        <f t="shared" si="1"/>
        <v/>
      </c>
      <c r="K36" s="9">
        <f t="shared" si="2"/>
        <v>3</v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T36">
        <f t="shared" si="6"/>
        <v>3</v>
      </c>
      <c r="U36" s="3" t="str">
        <f>+VLOOKUP(T36,'Detalji 1'!$E$4:$F$9,2,TRUE)</f>
        <v>F</v>
      </c>
    </row>
    <row r="37" spans="1:21" ht="14.7" customHeight="1" x14ac:dyDescent="0.3">
      <c r="A37" t="s">
        <v>80</v>
      </c>
      <c r="B37" t="s">
        <v>86</v>
      </c>
      <c r="C37" t="s">
        <v>106</v>
      </c>
      <c r="D37" t="s">
        <v>107</v>
      </c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T37">
        <f t="shared" si="6"/>
        <v>0</v>
      </c>
      <c r="U37" s="3" t="str">
        <f>+VLOOKUP(T37,'Detalji 1'!$E$4:$F$9,2,TRUE)</f>
        <v>F</v>
      </c>
    </row>
    <row r="38" spans="1:21" ht="14.7" customHeight="1" x14ac:dyDescent="0.3">
      <c r="A38" t="s">
        <v>32</v>
      </c>
      <c r="B38" t="s">
        <v>108</v>
      </c>
      <c r="C38" t="s">
        <v>109</v>
      </c>
      <c r="D38" t="s">
        <v>110</v>
      </c>
      <c r="E38">
        <v>3</v>
      </c>
      <c r="F38">
        <v>2</v>
      </c>
      <c r="G38">
        <f t="shared" si="0"/>
        <v>3</v>
      </c>
      <c r="H38">
        <v>4</v>
      </c>
      <c r="J38" s="9">
        <f t="shared" si="1"/>
        <v>4</v>
      </c>
      <c r="K38" s="9">
        <f t="shared" si="2"/>
        <v>7</v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T38">
        <f t="shared" si="6"/>
        <v>7</v>
      </c>
      <c r="U38" s="3" t="str">
        <f>+VLOOKUP(T38,'Detalji 1'!$E$4:$F$9,2,TRUE)</f>
        <v>F</v>
      </c>
    </row>
    <row r="39" spans="1:21" ht="14.7" customHeight="1" x14ac:dyDescent="0.3">
      <c r="A39" t="s">
        <v>51</v>
      </c>
      <c r="B39" t="s">
        <v>108</v>
      </c>
      <c r="C39" t="s">
        <v>111</v>
      </c>
      <c r="D39" t="s">
        <v>112</v>
      </c>
      <c r="E39">
        <v>8</v>
      </c>
      <c r="F39">
        <v>4</v>
      </c>
      <c r="G39">
        <f t="shared" si="0"/>
        <v>8</v>
      </c>
      <c r="H39">
        <v>5</v>
      </c>
      <c r="I39">
        <v>6</v>
      </c>
      <c r="J39" s="9">
        <f t="shared" si="1"/>
        <v>6</v>
      </c>
      <c r="K39" s="9">
        <f t="shared" si="2"/>
        <v>14</v>
      </c>
      <c r="L39" s="9"/>
      <c r="N39">
        <v>0</v>
      </c>
      <c r="O39">
        <f t="shared" si="3"/>
        <v>0</v>
      </c>
      <c r="R39" t="str">
        <f t="shared" si="4"/>
        <v/>
      </c>
      <c r="S39">
        <f t="shared" si="5"/>
        <v>0</v>
      </c>
      <c r="T39">
        <f t="shared" si="6"/>
        <v>14</v>
      </c>
      <c r="U39" s="3" t="str">
        <f>+VLOOKUP(T39,'Detalji 1'!$E$4:$F$9,2,TRUE)</f>
        <v>F</v>
      </c>
    </row>
    <row r="40" spans="1:21" ht="14.7" customHeight="1" x14ac:dyDescent="0.3">
      <c r="A40" t="s">
        <v>62</v>
      </c>
      <c r="B40" t="s">
        <v>108</v>
      </c>
      <c r="C40" t="s">
        <v>113</v>
      </c>
      <c r="D40" t="s">
        <v>114</v>
      </c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T40">
        <f t="shared" si="6"/>
        <v>0</v>
      </c>
      <c r="U40" s="3" t="str">
        <f>+VLOOKUP(T40,'Detalji 1'!$E$4:$F$9,2,TRUE)</f>
        <v>F</v>
      </c>
    </row>
    <row r="41" spans="1:21" ht="14.7" customHeight="1" x14ac:dyDescent="0.3">
      <c r="A41" t="s">
        <v>115</v>
      </c>
      <c r="B41" t="s">
        <v>108</v>
      </c>
      <c r="C41" t="s">
        <v>116</v>
      </c>
      <c r="D41" t="s">
        <v>117</v>
      </c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T41">
        <f t="shared" si="6"/>
        <v>0</v>
      </c>
      <c r="U41" s="3" t="str">
        <f>+VLOOKUP(T41,'Detalji 1'!$E$4:$F$9,2,TRUE)</f>
        <v>F</v>
      </c>
    </row>
    <row r="42" spans="1:21" ht="14.7" customHeight="1" x14ac:dyDescent="0.3">
      <c r="A42" t="s">
        <v>118</v>
      </c>
      <c r="B42" t="s">
        <v>108</v>
      </c>
      <c r="C42" t="s">
        <v>17</v>
      </c>
      <c r="D42" t="s">
        <v>42</v>
      </c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T42">
        <f t="shared" si="6"/>
        <v>0</v>
      </c>
      <c r="U42" s="3" t="str">
        <f>+VLOOKUP(T42,'Detalji 1'!$E$4:$F$9,2,TRUE)</f>
        <v>F</v>
      </c>
    </row>
    <row r="43" spans="1:21" ht="14.7" customHeight="1" x14ac:dyDescent="0.3">
      <c r="A43" t="s">
        <v>119</v>
      </c>
      <c r="B43" t="s">
        <v>108</v>
      </c>
      <c r="C43" t="s">
        <v>27</v>
      </c>
      <c r="D43" t="s">
        <v>120</v>
      </c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T43">
        <f t="shared" si="6"/>
        <v>0</v>
      </c>
      <c r="U43" s="3" t="str">
        <f>+VLOOKUP(T43,'Detalji 1'!$E$4:$F$9,2,TRUE)</f>
        <v>F</v>
      </c>
    </row>
    <row r="44" spans="1:21" ht="14.7" customHeight="1" x14ac:dyDescent="0.3">
      <c r="A44" t="s">
        <v>32</v>
      </c>
      <c r="B44" t="s">
        <v>121</v>
      </c>
      <c r="C44" t="s">
        <v>122</v>
      </c>
      <c r="D44" t="s">
        <v>123</v>
      </c>
      <c r="E44">
        <v>13</v>
      </c>
      <c r="F44">
        <v>13</v>
      </c>
      <c r="G44">
        <f t="shared" si="0"/>
        <v>13</v>
      </c>
      <c r="H44">
        <v>0</v>
      </c>
      <c r="I44">
        <v>2</v>
      </c>
      <c r="J44" s="9">
        <f t="shared" si="1"/>
        <v>2</v>
      </c>
      <c r="K44" s="9">
        <f t="shared" si="2"/>
        <v>15</v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T44">
        <f t="shared" si="6"/>
        <v>15</v>
      </c>
      <c r="U44" s="3" t="str">
        <f>+VLOOKUP(T44,'Detalji 1'!$E$4:$F$9,2,TRUE)</f>
        <v>F</v>
      </c>
    </row>
    <row r="45" spans="1:21" ht="14.7" customHeight="1" x14ac:dyDescent="0.3">
      <c r="A45" t="s">
        <v>124</v>
      </c>
      <c r="B45" t="s">
        <v>121</v>
      </c>
      <c r="C45" t="s">
        <v>113</v>
      </c>
      <c r="D45" t="s">
        <v>125</v>
      </c>
      <c r="F45">
        <v>0</v>
      </c>
      <c r="G45">
        <f t="shared" si="0"/>
        <v>0</v>
      </c>
      <c r="J45" s="9" t="str">
        <f t="shared" si="1"/>
        <v/>
      </c>
      <c r="K45" s="9">
        <f t="shared" si="2"/>
        <v>0</v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T45">
        <f t="shared" si="6"/>
        <v>0</v>
      </c>
      <c r="U45" s="3" t="str">
        <f>+VLOOKUP(T45,'Detalji 1'!$E$4:$F$9,2,TRUE)</f>
        <v>F</v>
      </c>
    </row>
    <row r="46" spans="1:21" ht="14.7" customHeight="1" x14ac:dyDescent="0.3">
      <c r="A46" t="s">
        <v>126</v>
      </c>
      <c r="B46" t="s">
        <v>121</v>
      </c>
      <c r="C46" t="s">
        <v>127</v>
      </c>
      <c r="D46" t="s">
        <v>128</v>
      </c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T46">
        <f t="shared" si="6"/>
        <v>0</v>
      </c>
      <c r="U46" s="3" t="str">
        <f>+VLOOKUP(T46,'Detalji 1'!$E$4:$F$9,2,TRUE)</f>
        <v>F</v>
      </c>
    </row>
    <row r="47" spans="1:21" ht="14.7" customHeight="1" x14ac:dyDescent="0.3">
      <c r="A47" t="s">
        <v>35</v>
      </c>
      <c r="B47" t="s">
        <v>129</v>
      </c>
      <c r="C47" t="s">
        <v>130</v>
      </c>
      <c r="D47" t="s">
        <v>131</v>
      </c>
      <c r="F47">
        <v>10</v>
      </c>
      <c r="G47">
        <f t="shared" si="0"/>
        <v>10</v>
      </c>
      <c r="I47">
        <v>4</v>
      </c>
      <c r="J47" s="9">
        <f t="shared" si="1"/>
        <v>4</v>
      </c>
      <c r="K47" s="9">
        <f t="shared" si="2"/>
        <v>14</v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T47">
        <f t="shared" si="6"/>
        <v>14</v>
      </c>
      <c r="U47" s="3" t="str">
        <f>+VLOOKUP(T47,'Detalji 1'!$E$4:$F$9,2,TRUE)</f>
        <v>F</v>
      </c>
    </row>
    <row r="48" spans="1:21" ht="14.7" customHeight="1" x14ac:dyDescent="0.3">
      <c r="A48" t="s">
        <v>132</v>
      </c>
      <c r="B48" t="s">
        <v>129</v>
      </c>
      <c r="C48" t="s">
        <v>84</v>
      </c>
      <c r="D48" t="s">
        <v>133</v>
      </c>
      <c r="E48">
        <v>8</v>
      </c>
      <c r="F48">
        <v>3</v>
      </c>
      <c r="G48">
        <f t="shared" si="0"/>
        <v>8</v>
      </c>
      <c r="H48">
        <v>11</v>
      </c>
      <c r="I48">
        <v>6</v>
      </c>
      <c r="J48" s="9">
        <f t="shared" si="1"/>
        <v>11</v>
      </c>
      <c r="K48" s="9">
        <f t="shared" si="2"/>
        <v>19</v>
      </c>
      <c r="L48" s="9"/>
      <c r="M48">
        <v>10</v>
      </c>
      <c r="N48">
        <v>5</v>
      </c>
      <c r="O48">
        <f t="shared" si="3"/>
        <v>15</v>
      </c>
      <c r="P48">
        <v>18</v>
      </c>
      <c r="Q48">
        <v>8</v>
      </c>
      <c r="R48">
        <f t="shared" si="4"/>
        <v>26</v>
      </c>
      <c r="S48">
        <f t="shared" si="5"/>
        <v>26</v>
      </c>
      <c r="T48" s="1">
        <f t="shared" si="6"/>
        <v>45</v>
      </c>
      <c r="U48" s="2" t="str">
        <f>+VLOOKUP(T48,'Detalji 1'!$E$4:$F$9,2,TRUE)</f>
        <v>E</v>
      </c>
    </row>
    <row r="49" spans="1:21" ht="14.7" customHeight="1" x14ac:dyDescent="0.3">
      <c r="A49" t="s">
        <v>134</v>
      </c>
      <c r="B49" t="s">
        <v>129</v>
      </c>
      <c r="C49" t="s">
        <v>135</v>
      </c>
      <c r="D49" t="s">
        <v>112</v>
      </c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T49">
        <f t="shared" si="6"/>
        <v>0</v>
      </c>
      <c r="U49" s="3" t="str">
        <f>+VLOOKUP(T49,'Detalji 1'!$E$4:$F$9,2,TRUE)</f>
        <v>F</v>
      </c>
    </row>
    <row r="50" spans="1:21" ht="14.7" customHeight="1" x14ac:dyDescent="0.3">
      <c r="A50" t="s">
        <v>136</v>
      </c>
      <c r="B50" t="s">
        <v>129</v>
      </c>
      <c r="C50" t="s">
        <v>137</v>
      </c>
      <c r="D50" t="s">
        <v>138</v>
      </c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T50">
        <f t="shared" si="6"/>
        <v>0</v>
      </c>
      <c r="U50" s="3" t="str">
        <f>+VLOOKUP(T50,'Detalji 1'!$E$4:$F$9,2,TRUE)</f>
        <v>F</v>
      </c>
    </row>
    <row r="51" spans="1:21" ht="14.7" customHeight="1" x14ac:dyDescent="0.3">
      <c r="A51" t="s">
        <v>139</v>
      </c>
      <c r="B51" t="s">
        <v>140</v>
      </c>
      <c r="C51" t="s">
        <v>141</v>
      </c>
      <c r="D51" t="s">
        <v>87</v>
      </c>
      <c r="E51">
        <v>13</v>
      </c>
      <c r="F51">
        <v>11</v>
      </c>
      <c r="G51">
        <f t="shared" si="0"/>
        <v>13</v>
      </c>
      <c r="H51">
        <v>12</v>
      </c>
      <c r="I51">
        <v>5</v>
      </c>
      <c r="J51" s="9">
        <f t="shared" si="1"/>
        <v>12</v>
      </c>
      <c r="K51" s="9">
        <f t="shared" si="2"/>
        <v>25</v>
      </c>
      <c r="L51" s="9"/>
      <c r="O51" t="str">
        <f t="shared" si="3"/>
        <v/>
      </c>
      <c r="P51">
        <v>10</v>
      </c>
      <c r="Q51">
        <v>10</v>
      </c>
      <c r="R51">
        <f t="shared" si="4"/>
        <v>20</v>
      </c>
      <c r="S51">
        <f t="shared" si="5"/>
        <v>20</v>
      </c>
      <c r="T51">
        <f t="shared" si="6"/>
        <v>45</v>
      </c>
      <c r="U51" s="3" t="str">
        <f>+VLOOKUP(T51,'Detalji 1'!$E$4:$F$9,2,TRUE)</f>
        <v>E</v>
      </c>
    </row>
    <row r="52" spans="1:21" ht="14.7" customHeight="1" x14ac:dyDescent="0.3">
      <c r="A52" t="s">
        <v>83</v>
      </c>
      <c r="B52" t="s">
        <v>140</v>
      </c>
      <c r="C52" t="s">
        <v>142</v>
      </c>
      <c r="D52" t="s">
        <v>143</v>
      </c>
      <c r="E52">
        <v>0</v>
      </c>
      <c r="G52">
        <f t="shared" si="0"/>
        <v>0</v>
      </c>
      <c r="J52" s="9" t="str">
        <f t="shared" si="1"/>
        <v/>
      </c>
      <c r="K52" s="9">
        <f t="shared" si="2"/>
        <v>0</v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T52">
        <f t="shared" si="6"/>
        <v>0</v>
      </c>
      <c r="U52" s="3" t="str">
        <f>+VLOOKUP(T52,'Detalji 1'!$E$4:$F$9,2,TRUE)</f>
        <v>F</v>
      </c>
    </row>
    <row r="53" spans="1:21" ht="14.7" customHeight="1" x14ac:dyDescent="0.3">
      <c r="A53" t="s">
        <v>144</v>
      </c>
      <c r="B53" t="s">
        <v>140</v>
      </c>
      <c r="C53" t="s">
        <v>113</v>
      </c>
      <c r="D53" t="s">
        <v>145</v>
      </c>
      <c r="E53">
        <v>12</v>
      </c>
      <c r="F53">
        <v>8</v>
      </c>
      <c r="G53">
        <f t="shared" si="0"/>
        <v>12</v>
      </c>
      <c r="H53">
        <v>3</v>
      </c>
      <c r="J53" s="9">
        <f t="shared" si="1"/>
        <v>3</v>
      </c>
      <c r="K53" s="9">
        <f t="shared" si="2"/>
        <v>15</v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T53">
        <f t="shared" si="6"/>
        <v>15</v>
      </c>
      <c r="U53" s="3" t="str">
        <f>+VLOOKUP(T53,'Detalji 1'!$E$4:$F$9,2,TRUE)</f>
        <v>F</v>
      </c>
    </row>
    <row r="54" spans="1:21" ht="14.7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f t="shared" si="0"/>
        <v>5</v>
      </c>
      <c r="H54">
        <v>1</v>
      </c>
      <c r="J54" s="9">
        <f t="shared" si="1"/>
        <v>1</v>
      </c>
      <c r="K54" s="9">
        <f t="shared" si="2"/>
        <v>6</v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T54">
        <f t="shared" si="6"/>
        <v>6</v>
      </c>
      <c r="U54" s="3" t="str">
        <f>+VLOOKUP(T54,'Detalji 1'!$E$4:$F$9,2,TRUE)</f>
        <v>F</v>
      </c>
    </row>
    <row r="55" spans="1:21" ht="14.7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f t="shared" si="0"/>
        <v>8</v>
      </c>
      <c r="H55">
        <v>3</v>
      </c>
      <c r="J55" s="9">
        <f t="shared" si="1"/>
        <v>3</v>
      </c>
      <c r="K55" s="9">
        <f t="shared" si="2"/>
        <v>11</v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T55">
        <f t="shared" si="6"/>
        <v>11</v>
      </c>
      <c r="U55" s="3" t="str">
        <f>+VLOOKUP(T55,'Detalji 1'!$E$4:$F$9,2,TRUE)</f>
        <v>F</v>
      </c>
    </row>
    <row r="56" spans="1:21" ht="14.7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>
        <f t="shared" si="0"/>
        <v>2</v>
      </c>
      <c r="H56" t="s">
        <v>154</v>
      </c>
      <c r="J56" s="9">
        <f t="shared" si="1"/>
        <v>0</v>
      </c>
      <c r="K56" s="9">
        <f t="shared" si="2"/>
        <v>2</v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T56">
        <f t="shared" si="6"/>
        <v>2</v>
      </c>
      <c r="U56" s="3" t="str">
        <f>+VLOOKUP(T56,'Detalji 1'!$E$4:$F$9,2,TRUE)</f>
        <v>F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3" workbookViewId="0">
      <selection activeCell="S14" sqref="S14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2" t="s">
        <v>171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x14ac:dyDescent="0.3">
      <c r="A2" s="45" t="s">
        <v>192</v>
      </c>
      <c r="B2" s="46"/>
      <c r="C2" s="46"/>
      <c r="D2" s="46"/>
      <c r="E2" s="46"/>
      <c r="F2" s="46"/>
      <c r="G2" s="46"/>
      <c r="H2" s="46"/>
      <c r="I2" s="47"/>
      <c r="J2" s="48" t="s">
        <v>172</v>
      </c>
      <c r="K2" s="49"/>
      <c r="L2" s="49"/>
      <c r="M2" s="49"/>
      <c r="N2" s="49"/>
      <c r="O2" s="49"/>
      <c r="P2" s="50"/>
    </row>
    <row r="3" spans="1:16" ht="28.8" customHeight="1" x14ac:dyDescent="0.3">
      <c r="A3" s="23" t="s">
        <v>173</v>
      </c>
      <c r="B3" s="24" t="s">
        <v>193</v>
      </c>
      <c r="C3" s="51" t="s">
        <v>194</v>
      </c>
      <c r="D3" s="51"/>
      <c r="E3" s="51"/>
      <c r="F3" s="51"/>
      <c r="G3" s="51"/>
      <c r="H3" s="51"/>
      <c r="I3" s="51"/>
      <c r="J3" s="52" t="s">
        <v>231</v>
      </c>
      <c r="K3" s="53"/>
      <c r="L3" s="53"/>
      <c r="M3" s="54"/>
      <c r="N3" s="52" t="s">
        <v>174</v>
      </c>
      <c r="O3" s="53"/>
      <c r="P3" s="55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1"/>
      <c r="O4" s="31"/>
      <c r="P4" s="32"/>
    </row>
    <row r="5" spans="1:16" x14ac:dyDescent="0.3">
      <c r="A5" s="33" t="s">
        <v>175</v>
      </c>
      <c r="B5" s="35" t="s">
        <v>176</v>
      </c>
      <c r="C5" s="37" t="s">
        <v>177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 t="s">
        <v>178</v>
      </c>
      <c r="P5" s="35" t="s">
        <v>179</v>
      </c>
    </row>
    <row r="6" spans="1:16" ht="28.2" customHeight="1" x14ac:dyDescent="0.3">
      <c r="A6" s="34"/>
      <c r="B6" s="36"/>
      <c r="C6" s="35" t="s">
        <v>180</v>
      </c>
      <c r="D6" s="25" t="s">
        <v>181</v>
      </c>
      <c r="E6" s="26"/>
      <c r="F6" s="27"/>
      <c r="G6" s="28" t="s">
        <v>190</v>
      </c>
      <c r="H6" s="29"/>
      <c r="I6" s="30"/>
      <c r="J6" s="41" t="s">
        <v>182</v>
      </c>
      <c r="K6" s="38"/>
      <c r="L6" s="38"/>
      <c r="M6" s="41" t="s">
        <v>183</v>
      </c>
      <c r="N6" s="38"/>
      <c r="O6" s="40"/>
      <c r="P6" s="36"/>
    </row>
    <row r="7" spans="1:16" x14ac:dyDescent="0.3">
      <c r="A7" s="34"/>
      <c r="B7" s="36"/>
      <c r="C7" s="36"/>
      <c r="D7" s="6" t="s">
        <v>184</v>
      </c>
      <c r="E7" s="6" t="s">
        <v>185</v>
      </c>
      <c r="F7" s="6" t="s">
        <v>186</v>
      </c>
      <c r="G7" s="6" t="s">
        <v>184</v>
      </c>
      <c r="H7" s="6" t="s">
        <v>185</v>
      </c>
      <c r="I7" s="6" t="s">
        <v>186</v>
      </c>
      <c r="J7" s="6" t="s">
        <v>184</v>
      </c>
      <c r="K7" s="6" t="s">
        <v>185</v>
      </c>
      <c r="L7" s="6" t="s">
        <v>186</v>
      </c>
      <c r="M7" s="6" t="s">
        <v>187</v>
      </c>
      <c r="N7" s="6" t="s">
        <v>188</v>
      </c>
      <c r="O7" s="40"/>
      <c r="P7" s="36"/>
    </row>
    <row r="8" spans="1:16" x14ac:dyDescent="0.3">
      <c r="A8" s="12" t="str">
        <f>CONCATENATE(CONCATENATE('Tabela 2'!A2,"/"),'Tabela 2'!B2)</f>
        <v>52/2020</v>
      </c>
      <c r="B8" s="12" t="str">
        <f>CONCATENATE(CONCATENATE('Tabela 2'!C2," "),'Tabela 2'!D2)</f>
        <v>Jovana Perišić</v>
      </c>
      <c r="C8" s="12"/>
      <c r="D8" s="12"/>
      <c r="E8" s="12"/>
      <c r="F8" s="12"/>
      <c r="G8" s="12">
        <f>'Tabela 2'!G2</f>
        <v>15</v>
      </c>
      <c r="H8" s="12"/>
      <c r="I8" s="12"/>
      <c r="J8" s="12">
        <f>'Tabela 2'!J2</f>
        <v>18</v>
      </c>
      <c r="K8" s="12"/>
      <c r="L8" s="12"/>
      <c r="M8" s="12">
        <f>'Tabela 2'!O2</f>
        <v>27</v>
      </c>
      <c r="N8" s="12" t="str">
        <f>'Tabela 2'!R2</f>
        <v/>
      </c>
      <c r="O8" s="12">
        <f>'Tabela 2'!T2</f>
        <v>60</v>
      </c>
      <c r="P8" s="13" t="str">
        <f>'Tabela 2'!U2</f>
        <v>D</v>
      </c>
    </row>
    <row r="9" spans="1:16" x14ac:dyDescent="0.3">
      <c r="A9" s="12" t="str">
        <f>CONCATENATE(CONCATENATE('Tabela 2'!A3,"/"),'Tabela 2'!B3)</f>
        <v>53/2020</v>
      </c>
      <c r="B9" s="12" t="str">
        <f>CONCATENATE(CONCATENATE('Tabela 2'!C3," "),'Tabela 2'!D3)</f>
        <v>Aleksandar Dragaš</v>
      </c>
      <c r="C9" s="12"/>
      <c r="D9" s="12"/>
      <c r="E9" s="12"/>
      <c r="F9" s="12"/>
      <c r="G9" s="12">
        <f>'Tabela 2'!G3</f>
        <v>7</v>
      </c>
      <c r="H9" s="12"/>
      <c r="I9" s="12"/>
      <c r="J9" s="12">
        <f>'Tabela 2'!J3</f>
        <v>19</v>
      </c>
      <c r="K9" s="12"/>
      <c r="L9" s="12"/>
      <c r="M9" s="12">
        <f>'Tabela 2'!O3</f>
        <v>19</v>
      </c>
      <c r="N9" s="12" t="str">
        <f>'Tabela 2'!R3</f>
        <v/>
      </c>
      <c r="O9" s="12">
        <f>'Tabela 2'!T3</f>
        <v>45</v>
      </c>
      <c r="P9" s="13" t="str">
        <f>'Tabela 2'!U3</f>
        <v>E</v>
      </c>
    </row>
    <row r="10" spans="1:16" x14ac:dyDescent="0.3">
      <c r="A10" s="12" t="str">
        <f>CONCATENATE(CONCATENATE('Tabela 2'!A4,"/"),'Tabela 2'!B4)</f>
        <v>1/2019</v>
      </c>
      <c r="B10" s="12" t="str">
        <f>CONCATENATE(CONCATENATE('Tabela 2'!C4," "),'Tabela 2'!D4)</f>
        <v>Dimitrije Gerenčić</v>
      </c>
      <c r="C10" s="12"/>
      <c r="D10" s="12"/>
      <c r="E10" s="12"/>
      <c r="F10" s="12"/>
      <c r="G10" s="12">
        <f>'Tabela 2'!G4</f>
        <v>13</v>
      </c>
      <c r="H10" s="12"/>
      <c r="I10" s="12"/>
      <c r="J10" s="12">
        <f>'Tabela 2'!J4</f>
        <v>15</v>
      </c>
      <c r="K10" s="12"/>
      <c r="L10" s="12"/>
      <c r="M10" s="12">
        <f>'Tabela 2'!O4</f>
        <v>23.5</v>
      </c>
      <c r="N10" s="12" t="str">
        <f>'Tabela 2'!R4</f>
        <v/>
      </c>
      <c r="O10" s="12">
        <f>'Tabela 2'!T4</f>
        <v>51.5</v>
      </c>
      <c r="P10" s="13" t="str">
        <f>'Tabela 2'!U4</f>
        <v>E</v>
      </c>
    </row>
    <row r="11" spans="1:16" x14ac:dyDescent="0.3">
      <c r="A11" s="12" t="str">
        <f>CONCATENATE(CONCATENATE('Tabela 2'!A5,"/"),'Tabela 2'!B5)</f>
        <v>2/2019</v>
      </c>
      <c r="B11" s="12" t="str">
        <f>CONCATENATE(CONCATENATE('Tabela 2'!C5," "),'Tabela 2'!D5)</f>
        <v>Miloš Radoman</v>
      </c>
      <c r="C11" s="12"/>
      <c r="D11" s="12"/>
      <c r="E11" s="12"/>
      <c r="F11" s="12"/>
      <c r="G11" s="12">
        <f>'Tabela 2'!G5</f>
        <v>17</v>
      </c>
      <c r="H11" s="12"/>
      <c r="I11" s="12"/>
      <c r="J11" s="12">
        <f>'Tabela 2'!J5</f>
        <v>24</v>
      </c>
      <c r="K11" s="12"/>
      <c r="L11" s="12"/>
      <c r="M11" s="12">
        <f>'Tabela 2'!O5</f>
        <v>11</v>
      </c>
      <c r="N11" s="12" t="str">
        <f>'Tabela 2'!R5</f>
        <v/>
      </c>
      <c r="O11" s="12">
        <f>'Tabela 2'!T5</f>
        <v>52</v>
      </c>
      <c r="P11" s="13" t="str">
        <f>'Tabela 2'!U5</f>
        <v>E</v>
      </c>
    </row>
    <row r="12" spans="1:16" x14ac:dyDescent="0.3">
      <c r="A12" s="12" t="str">
        <f>CONCATENATE(CONCATENATE('Tabela 2'!A6,"/"),'Tabela 2'!B6)</f>
        <v>3/2019</v>
      </c>
      <c r="B12" s="12" t="str">
        <f>CONCATENATE(CONCATENATE('Tabela 2'!C6," "),'Tabela 2'!D6)</f>
        <v>Marina Radulović</v>
      </c>
      <c r="C12" s="12"/>
      <c r="D12" s="12"/>
      <c r="E12" s="12"/>
      <c r="F12" s="12"/>
      <c r="G12" s="12">
        <f>'Tabela 2'!G6</f>
        <v>5</v>
      </c>
      <c r="H12" s="12"/>
      <c r="I12" s="12"/>
      <c r="J12" s="12">
        <f>'Tabela 2'!J6</f>
        <v>0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5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5/2019</v>
      </c>
      <c r="B13" s="12" t="str">
        <f>CONCATENATE(CONCATENATE('Tabela 2'!C7," "),'Tabela 2'!D7)</f>
        <v>Uroš Savić</v>
      </c>
      <c r="C13" s="12"/>
      <c r="D13" s="12"/>
      <c r="E13" s="12"/>
      <c r="F13" s="12"/>
      <c r="G13" s="12">
        <f>'Tabela 2'!G7</f>
        <v>16</v>
      </c>
      <c r="H13" s="12"/>
      <c r="I13" s="12"/>
      <c r="J13" s="12">
        <f>'Tabela 2'!J7</f>
        <v>31</v>
      </c>
      <c r="K13" s="12"/>
      <c r="L13" s="12"/>
      <c r="M13" s="12" t="str">
        <f>'Tabela 2'!O7</f>
        <v/>
      </c>
      <c r="N13" s="12">
        <f>'Tabela 2'!R7</f>
        <v>23</v>
      </c>
      <c r="O13" s="12">
        <f>'Tabela 2'!T7</f>
        <v>70</v>
      </c>
      <c r="P13" s="13" t="str">
        <f>'Tabela 2'!U7</f>
        <v>C</v>
      </c>
    </row>
    <row r="14" spans="1:16" x14ac:dyDescent="0.3">
      <c r="A14" s="12" t="str">
        <f>CONCATENATE(CONCATENATE('Tabela 2'!A8,"/"),'Tabela 2'!B8)</f>
        <v>6/2019</v>
      </c>
      <c r="B14" s="12" t="str">
        <f>CONCATENATE(CONCATENATE('Tabela 2'!C8," "),'Tabela 2'!D8)</f>
        <v>Barbara Brzić</v>
      </c>
      <c r="C14" s="12"/>
      <c r="D14" s="12"/>
      <c r="E14" s="12"/>
      <c r="F14" s="12"/>
      <c r="G14" s="12">
        <f>'Tabela 2'!G8</f>
        <v>8</v>
      </c>
      <c r="H14" s="12"/>
      <c r="I14" s="12"/>
      <c r="J14" s="12">
        <f>'Tabela 2'!J8</f>
        <v>10</v>
      </c>
      <c r="K14" s="12"/>
      <c r="L14" s="12"/>
      <c r="M14" s="12">
        <f>'Tabela 2'!O8</f>
        <v>10</v>
      </c>
      <c r="N14" s="12">
        <f>'Tabela 2'!R8</f>
        <v>14</v>
      </c>
      <c r="O14" s="12">
        <f>'Tabela 2'!T8</f>
        <v>32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7/2019</v>
      </c>
      <c r="B15" s="12" t="str">
        <f>CONCATENATE(CONCATENATE('Tabela 2'!C9," "),'Tabela 2'!D9)</f>
        <v>Vuksan Dragaš</v>
      </c>
      <c r="C15" s="12"/>
      <c r="D15" s="12"/>
      <c r="E15" s="12"/>
      <c r="F15" s="12"/>
      <c r="G15" s="12">
        <f>'Tabela 2'!G9</f>
        <v>12</v>
      </c>
      <c r="H15" s="12"/>
      <c r="I15" s="12"/>
      <c r="J15" s="12">
        <f>'Tabela 2'!J9</f>
        <v>10</v>
      </c>
      <c r="K15" s="12"/>
      <c r="L15" s="12"/>
      <c r="M15" s="12">
        <f>'Tabela 2'!O9</f>
        <v>13</v>
      </c>
      <c r="N15" s="12">
        <f>'Tabela 2'!R9</f>
        <v>27</v>
      </c>
      <c r="O15" s="12">
        <f>'Tabela 2'!T9</f>
        <v>49</v>
      </c>
      <c r="P15" s="13" t="str">
        <f>'Tabela 2'!U9</f>
        <v>E</v>
      </c>
    </row>
    <row r="16" spans="1:16" x14ac:dyDescent="0.3">
      <c r="A16" s="12" t="str">
        <f>CONCATENATE(CONCATENATE('Tabela 2'!A10,"/"),'Tabela 2'!B10)</f>
        <v>10/2019</v>
      </c>
      <c r="B16" s="12" t="str">
        <f>CONCATENATE(CONCATENATE('Tabela 2'!C10," "),'Tabela 2'!D10)</f>
        <v>Vasilije Rakočević</v>
      </c>
      <c r="C16" s="12"/>
      <c r="D16" s="12"/>
      <c r="E16" s="12"/>
      <c r="F16" s="12"/>
      <c r="G16" s="12">
        <f>'Tabela 2'!G10</f>
        <v>6</v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6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13/2019</v>
      </c>
      <c r="B17" s="12" t="str">
        <f>CONCATENATE(CONCATENATE('Tabela 2'!C11," "),'Tabela 2'!D11)</f>
        <v>Jovana Vukićević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17</v>
      </c>
      <c r="K17" s="12"/>
      <c r="L17" s="12"/>
      <c r="M17" s="12">
        <f>'Tabela 2'!O11</f>
        <v>10</v>
      </c>
      <c r="N17" s="12">
        <f>'Tabela 2'!R11</f>
        <v>23</v>
      </c>
      <c r="O17" s="12">
        <f>'Tabela 2'!T11</f>
        <v>48</v>
      </c>
      <c r="P17" s="13" t="str">
        <f>'Tabela 2'!U11</f>
        <v>E</v>
      </c>
    </row>
    <row r="18" spans="1:16" x14ac:dyDescent="0.3">
      <c r="A18" s="12" t="str">
        <f>CONCATENATE(CONCATENATE('Tabela 2'!A12,"/"),'Tabela 2'!B12)</f>
        <v>15/2019</v>
      </c>
      <c r="B18" s="12" t="str">
        <f>CONCATENATE(CONCATENATE('Tabela 2'!C12," "),'Tabela 2'!D12)</f>
        <v>Anđela Mašković</v>
      </c>
      <c r="C18" s="12"/>
      <c r="D18" s="12"/>
      <c r="E18" s="12"/>
      <c r="F18" s="12"/>
      <c r="G18" s="12">
        <f>'Tabela 2'!G12</f>
        <v>8</v>
      </c>
      <c r="H18" s="12"/>
      <c r="I18" s="12"/>
      <c r="J18" s="12">
        <f>'Tabela 2'!J12</f>
        <v>16</v>
      </c>
      <c r="K18" s="12"/>
      <c r="L18" s="12"/>
      <c r="M18" s="12">
        <f>'Tabela 2'!O12</f>
        <v>21</v>
      </c>
      <c r="N18" s="12" t="str">
        <f>'Tabela 2'!R12</f>
        <v/>
      </c>
      <c r="O18" s="12">
        <f>'Tabela 2'!T12</f>
        <v>45</v>
      </c>
      <c r="P18" s="13" t="str">
        <f>'Tabela 2'!U12</f>
        <v>E</v>
      </c>
    </row>
    <row r="19" spans="1:16" x14ac:dyDescent="0.3">
      <c r="A19" s="12" t="str">
        <f>CONCATENATE(CONCATENATE('Tabela 2'!A13,"/"),'Tabela 2'!B13)</f>
        <v>16/2019</v>
      </c>
      <c r="B19" s="12" t="str">
        <f>CONCATENATE(CONCATENATE('Tabela 2'!C13," "),'Tabela 2'!D13)</f>
        <v>Petar Jovanović</v>
      </c>
      <c r="C19" s="12"/>
      <c r="D19" s="12"/>
      <c r="E19" s="12"/>
      <c r="F19" s="12"/>
      <c r="G19" s="12">
        <f>'Tabela 2'!G13</f>
        <v>13</v>
      </c>
      <c r="H19" s="12"/>
      <c r="I19" s="12"/>
      <c r="J19" s="12">
        <f>'Tabela 2'!J13</f>
        <v>19</v>
      </c>
      <c r="K19" s="12"/>
      <c r="L19" s="12"/>
      <c r="M19" s="12" t="str">
        <f>'Tabela 2'!O13</f>
        <v/>
      </c>
      <c r="N19" s="12">
        <f>'Tabela 2'!R13</f>
        <v>13</v>
      </c>
      <c r="O19" s="12">
        <f>'Tabela 2'!T13</f>
        <v>45</v>
      </c>
      <c r="P19" s="13" t="str">
        <f>'Tabela 2'!U13</f>
        <v>E</v>
      </c>
    </row>
    <row r="20" spans="1:16" x14ac:dyDescent="0.3">
      <c r="A20" s="12" t="str">
        <f>CONCATENATE(CONCATENATE('Tabela 2'!A14,"/"),'Tabela 2'!B14)</f>
        <v>18/2019</v>
      </c>
      <c r="B20" s="12" t="str">
        <f>CONCATENATE(CONCATENATE('Tabela 2'!C14," "),'Tabela 2'!D14)</f>
        <v>Aleksandar Jašović</v>
      </c>
      <c r="C20" s="12"/>
      <c r="D20" s="12"/>
      <c r="E20" s="12"/>
      <c r="F20" s="12"/>
      <c r="G20" s="12">
        <f>'Tabela 2'!G14</f>
        <v>20</v>
      </c>
      <c r="H20" s="12"/>
      <c r="I20" s="12"/>
      <c r="J20" s="12">
        <f>'Tabela 2'!J14</f>
        <v>33</v>
      </c>
      <c r="K20" s="12"/>
      <c r="L20" s="12"/>
      <c r="M20" s="12">
        <f>'Tabela 2'!O14</f>
        <v>27</v>
      </c>
      <c r="N20" s="12" t="str">
        <f>'Tabela 2'!R14</f>
        <v/>
      </c>
      <c r="O20" s="12">
        <f>'Tabela 2'!T14</f>
        <v>80</v>
      </c>
      <c r="P20" s="13" t="str">
        <f>'Tabela 2'!U14</f>
        <v>B</v>
      </c>
    </row>
    <row r="21" spans="1:16" x14ac:dyDescent="0.3">
      <c r="A21" s="12" t="str">
        <f>CONCATENATE(CONCATENATE('Tabela 2'!A15,"/"),'Tabela 2'!B15)</f>
        <v>19/2019</v>
      </c>
      <c r="B21" s="12" t="str">
        <f>CONCATENATE(CONCATENATE('Tabela 2'!C15," "),'Tabela 2'!D15)</f>
        <v>Gordana Vujović</v>
      </c>
      <c r="C21" s="12"/>
      <c r="D21" s="12"/>
      <c r="E21" s="12"/>
      <c r="F21" s="12"/>
      <c r="G21" s="12">
        <f>'Tabela 2'!G15</f>
        <v>12</v>
      </c>
      <c r="H21" s="12"/>
      <c r="I21" s="12"/>
      <c r="J21" s="12">
        <f>'Tabela 2'!J15</f>
        <v>0</v>
      </c>
      <c r="K21" s="12"/>
      <c r="L21" s="12"/>
      <c r="M21" s="12">
        <f>'Tabela 2'!O15</f>
        <v>23</v>
      </c>
      <c r="N21" s="12" t="str">
        <f>'Tabela 2'!R15</f>
        <v/>
      </c>
      <c r="O21" s="12">
        <f>'Tabela 2'!T15</f>
        <v>35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20/2019</v>
      </c>
      <c r="B22" s="12" t="str">
        <f>CONCATENATE(CONCATENATE('Tabela 2'!C16," "),'Tabela 2'!D16)</f>
        <v>Danilo Stanojević</v>
      </c>
      <c r="C22" s="12"/>
      <c r="D22" s="12"/>
      <c r="E22" s="12"/>
      <c r="F22" s="12"/>
      <c r="G22" s="12">
        <f>'Tabela 2'!G16</f>
        <v>17</v>
      </c>
      <c r="H22" s="12"/>
      <c r="I22" s="12"/>
      <c r="J22" s="12">
        <f>'Tabela 2'!J16</f>
        <v>17</v>
      </c>
      <c r="K22" s="12"/>
      <c r="L22" s="12"/>
      <c r="M22" s="12">
        <f>'Tabela 2'!O16</f>
        <v>26</v>
      </c>
      <c r="N22" s="12" t="str">
        <f>'Tabela 2'!R16</f>
        <v/>
      </c>
      <c r="O22" s="12">
        <f>'Tabela 2'!T16</f>
        <v>60</v>
      </c>
      <c r="P22" s="13" t="str">
        <f>'Tabela 2'!U16</f>
        <v>D</v>
      </c>
    </row>
    <row r="23" spans="1:16" x14ac:dyDescent="0.3">
      <c r="A23" s="12" t="str">
        <f>CONCATENATE(CONCATENATE('Tabela 2'!A17,"/"),'Tabela 2'!B17)</f>
        <v>23/2019</v>
      </c>
      <c r="B23" s="12" t="str">
        <f>CONCATENATE(CONCATENATE('Tabela 2'!C17," "),'Tabela 2'!D17)</f>
        <v>Mirela Fatić</v>
      </c>
      <c r="C23" s="12"/>
      <c r="D23" s="12"/>
      <c r="E23" s="12"/>
      <c r="F23" s="12"/>
      <c r="G23" s="12">
        <f>'Tabela 2'!G17</f>
        <v>11</v>
      </c>
      <c r="H23" s="12"/>
      <c r="I23" s="12"/>
      <c r="J23" s="12">
        <f>'Tabela 2'!J17</f>
        <v>10</v>
      </c>
      <c r="K23" s="12"/>
      <c r="L23" s="12"/>
      <c r="M23" s="12">
        <f>'Tabela 2'!O17</f>
        <v>0</v>
      </c>
      <c r="N23" s="12">
        <f>'Tabela 2'!R17</f>
        <v>1</v>
      </c>
      <c r="O23" s="12">
        <f>'Tabela 2'!T17</f>
        <v>22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24/2019</v>
      </c>
      <c r="B24" s="12" t="str">
        <f>CONCATENATE(CONCATENATE('Tabela 2'!C18," "),'Tabela 2'!D18)</f>
        <v>Luka Božović</v>
      </c>
      <c r="C24" s="12"/>
      <c r="D24" s="12"/>
      <c r="E24" s="12"/>
      <c r="F24" s="12"/>
      <c r="G24" s="12">
        <f>'Tabela 2'!G18</f>
        <v>14</v>
      </c>
      <c r="H24" s="12"/>
      <c r="I24" s="12"/>
      <c r="J24" s="12">
        <f>'Tabela 2'!J18</f>
        <v>18</v>
      </c>
      <c r="K24" s="12"/>
      <c r="L24" s="12"/>
      <c r="M24" s="12">
        <f>'Tabela 2'!O18</f>
        <v>23</v>
      </c>
      <c r="N24" s="12" t="str">
        <f>'Tabela 2'!R18</f>
        <v/>
      </c>
      <c r="O24" s="12">
        <f>'Tabela 2'!T18</f>
        <v>55</v>
      </c>
      <c r="P24" s="13" t="str">
        <f>'Tabela 2'!U18</f>
        <v>E</v>
      </c>
    </row>
    <row r="25" spans="1:16" x14ac:dyDescent="0.3">
      <c r="A25" s="12" t="str">
        <f>CONCATENATE(CONCATENATE('Tabela 2'!A19,"/"),'Tabela 2'!B19)</f>
        <v>26/2019</v>
      </c>
      <c r="B25" s="12" t="str">
        <f>CONCATENATE(CONCATENATE('Tabela 2'!C19," "),'Tabela 2'!D19)</f>
        <v>Andrija Pavićević</v>
      </c>
      <c r="C25" s="12"/>
      <c r="D25" s="12"/>
      <c r="E25" s="12"/>
      <c r="F25" s="12"/>
      <c r="G25" s="12">
        <f>'Tabela 2'!G19</f>
        <v>13</v>
      </c>
      <c r="H25" s="12"/>
      <c r="I25" s="12"/>
      <c r="J25" s="12">
        <f>'Tabela 2'!J19</f>
        <v>21</v>
      </c>
      <c r="K25" s="12"/>
      <c r="L25" s="12"/>
      <c r="M25" s="12">
        <f>'Tabela 2'!O19</f>
        <v>19</v>
      </c>
      <c r="N25" s="12" t="str">
        <f>'Tabela 2'!R19</f>
        <v/>
      </c>
      <c r="O25" s="12">
        <f>'Tabela 2'!T19</f>
        <v>53</v>
      </c>
      <c r="P25" s="13" t="str">
        <f>'Tabela 2'!U19</f>
        <v>E</v>
      </c>
    </row>
    <row r="26" spans="1:16" x14ac:dyDescent="0.3">
      <c r="A26" s="12" t="str">
        <f>CONCATENATE(CONCATENATE('Tabela 2'!A20,"/"),'Tabela 2'!B20)</f>
        <v>27/2019</v>
      </c>
      <c r="B26" s="12" t="str">
        <f>CONCATENATE(CONCATENATE('Tabela 2'!C20," "),'Tabela 2'!D20)</f>
        <v>Matija Milović</v>
      </c>
      <c r="C26" s="12"/>
      <c r="D26" s="12"/>
      <c r="E26" s="12"/>
      <c r="F26" s="12"/>
      <c r="G26" s="12">
        <f>'Tabela 2'!G20</f>
        <v>12</v>
      </c>
      <c r="H26" s="12"/>
      <c r="I26" s="12"/>
      <c r="J26" s="12">
        <f>'Tabela 2'!J20</f>
        <v>17</v>
      </c>
      <c r="K26" s="12"/>
      <c r="L26" s="12"/>
      <c r="M26" s="12">
        <f>'Tabela 2'!O20</f>
        <v>18</v>
      </c>
      <c r="N26" s="12" t="str">
        <f>'Tabela 2'!R20</f>
        <v/>
      </c>
      <c r="O26" s="12">
        <f>'Tabela 2'!T20</f>
        <v>47</v>
      </c>
      <c r="P26" s="13" t="str">
        <f>'Tabela 2'!U20</f>
        <v>E</v>
      </c>
    </row>
    <row r="27" spans="1:16" x14ac:dyDescent="0.3">
      <c r="A27" s="12" t="str">
        <f>CONCATENATE(CONCATENATE('Tabela 2'!A21,"/"),'Tabela 2'!B21)</f>
        <v>28/2019</v>
      </c>
      <c r="B27" s="12" t="str">
        <f>CONCATENATE(CONCATENATE('Tabela 2'!C21," "),'Tabela 2'!D21)</f>
        <v>Boris Stevanović</v>
      </c>
      <c r="C27" s="12"/>
      <c r="D27" s="12"/>
      <c r="E27" s="12"/>
      <c r="F27" s="12"/>
      <c r="G27" s="12">
        <f>'Tabela 2'!G21</f>
        <v>13</v>
      </c>
      <c r="H27" s="12"/>
      <c r="I27" s="12"/>
      <c r="J27" s="12">
        <f>'Tabela 2'!J21</f>
        <v>31</v>
      </c>
      <c r="K27" s="12"/>
      <c r="L27" s="12"/>
      <c r="M27" s="12">
        <f>'Tabela 2'!O21</f>
        <v>26</v>
      </c>
      <c r="N27" s="12" t="str">
        <f>'Tabela 2'!R21</f>
        <v/>
      </c>
      <c r="O27" s="12">
        <f>'Tabela 2'!T21</f>
        <v>70</v>
      </c>
      <c r="P27" s="13" t="str">
        <f>'Tabela 2'!U21</f>
        <v>C</v>
      </c>
    </row>
    <row r="28" spans="1:16" x14ac:dyDescent="0.3">
      <c r="A28" s="12" t="str">
        <f>CONCATENATE(CONCATENATE('Tabela 2'!A22,"/"),'Tabela 2'!B22)</f>
        <v>30/2019</v>
      </c>
      <c r="B28" s="12" t="str">
        <f>CONCATENATE(CONCATENATE('Tabela 2'!C22," "),'Tabela 2'!D22)</f>
        <v>Danilo Mirković</v>
      </c>
      <c r="C28" s="12"/>
      <c r="D28" s="12"/>
      <c r="E28" s="12"/>
      <c r="F28" s="12"/>
      <c r="G28" s="12">
        <f>'Tabela 2'!G22</f>
        <v>1</v>
      </c>
      <c r="H28" s="12"/>
      <c r="I28" s="12"/>
      <c r="J28" s="12">
        <f>'Tabela 2'!J22</f>
        <v>10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11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37/2019</v>
      </c>
      <c r="B29" s="12" t="str">
        <f>CONCATENATE(CONCATENATE('Tabela 2'!C23," "),'Tabela 2'!D23)</f>
        <v>Milica Fatić</v>
      </c>
      <c r="C29" s="12"/>
      <c r="D29" s="12"/>
      <c r="E29" s="12"/>
      <c r="F29" s="12"/>
      <c r="G29" s="12">
        <f>'Tabela 2'!G23</f>
        <v>3</v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3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42/2019</v>
      </c>
      <c r="B30" s="12" t="str">
        <f>CONCATENATE(CONCATENATE('Tabela 2'!C24," "),'Tabela 2'!D24)</f>
        <v>Vladimir Jovanović</v>
      </c>
      <c r="C30" s="12"/>
      <c r="D30" s="12"/>
      <c r="E30" s="12"/>
      <c r="F30" s="12"/>
      <c r="G30" s="12">
        <f>'Tabela 2'!G24</f>
        <v>13</v>
      </c>
      <c r="H30" s="12"/>
      <c r="I30" s="12"/>
      <c r="J30" s="12">
        <f>'Tabela 2'!J24</f>
        <v>25</v>
      </c>
      <c r="K30" s="12"/>
      <c r="L30" s="12"/>
      <c r="M30" s="12">
        <f>'Tabela 2'!O24</f>
        <v>25</v>
      </c>
      <c r="N30" s="12" t="str">
        <f>'Tabela 2'!R24</f>
        <v/>
      </c>
      <c r="O30" s="12">
        <f>'Tabela 2'!T24</f>
        <v>63</v>
      </c>
      <c r="P30" s="13" t="str">
        <f>'Tabela 2'!U24</f>
        <v>D</v>
      </c>
    </row>
    <row r="31" spans="1:16" x14ac:dyDescent="0.3">
      <c r="A31" s="12" t="str">
        <f>CONCATENATE(CONCATENATE('Tabela 2'!A25,"/"),'Tabela 2'!B25)</f>
        <v>43/2019</v>
      </c>
      <c r="B31" s="12" t="str">
        <f>CONCATENATE(CONCATENATE('Tabela 2'!C25," "),'Tabela 2'!D25)</f>
        <v>Sara Bojanović</v>
      </c>
      <c r="C31" s="12"/>
      <c r="D31" s="12"/>
      <c r="E31" s="12"/>
      <c r="F31" s="12"/>
      <c r="G31" s="12">
        <f>'Tabela 2'!G25</f>
        <v>13</v>
      </c>
      <c r="H31" s="12"/>
      <c r="I31" s="12"/>
      <c r="J31" s="12">
        <f>'Tabela 2'!J25</f>
        <v>19</v>
      </c>
      <c r="K31" s="12"/>
      <c r="L31" s="12"/>
      <c r="M31" s="12">
        <f>'Tabela 2'!O25</f>
        <v>13</v>
      </c>
      <c r="N31" s="12" t="str">
        <f>'Tabela 2'!R25</f>
        <v/>
      </c>
      <c r="O31" s="12">
        <f>'Tabela 2'!T25</f>
        <v>45</v>
      </c>
      <c r="P31" s="13" t="str">
        <f>'Tabela 2'!U25</f>
        <v>E</v>
      </c>
    </row>
    <row r="32" spans="1:16" x14ac:dyDescent="0.3">
      <c r="A32" s="12" t="str">
        <f>CONCATENATE(CONCATENATE('Tabela 2'!A26,"/"),'Tabela 2'!B26)</f>
        <v>48/2019</v>
      </c>
      <c r="B32" s="12" t="str">
        <f>CONCATENATE(CONCATENATE('Tabela 2'!C26," "),'Tabela 2'!D26)</f>
        <v>Teodora Benić</v>
      </c>
      <c r="C32" s="12"/>
      <c r="D32" s="12"/>
      <c r="E32" s="12"/>
      <c r="F32" s="12"/>
      <c r="G32" s="12">
        <f>'Tabela 2'!G26</f>
        <v>17</v>
      </c>
      <c r="H32" s="12"/>
      <c r="I32" s="12"/>
      <c r="J32" s="12">
        <f>'Tabela 2'!J26</f>
        <v>9</v>
      </c>
      <c r="K32" s="12"/>
      <c r="L32" s="12"/>
      <c r="M32" s="12" t="str">
        <f>'Tabela 2'!O26</f>
        <v/>
      </c>
      <c r="N32" s="12">
        <f>'Tabela 2'!R26</f>
        <v>15</v>
      </c>
      <c r="O32" s="12">
        <f>'Tabela 2'!T26</f>
        <v>41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5/2018</v>
      </c>
      <c r="B33" s="12" t="str">
        <f>CONCATENATE(CONCATENATE('Tabela 2'!C27," "),'Tabela 2'!D27)</f>
        <v>Luka Vučinić</v>
      </c>
      <c r="C33" s="12"/>
      <c r="D33" s="12"/>
      <c r="E33" s="12"/>
      <c r="F33" s="12"/>
      <c r="G33" s="12">
        <f>'Tabela 2'!G27</f>
        <v>8</v>
      </c>
      <c r="H33" s="12"/>
      <c r="I33" s="12"/>
      <c r="J33" s="12">
        <f>'Tabela 2'!J27</f>
        <v>7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15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10/2018</v>
      </c>
      <c r="B34" s="12" t="str">
        <f>CONCATENATE(CONCATENATE('Tabela 2'!C28," "),'Tabela 2'!D28)</f>
        <v>Marina Vučković</v>
      </c>
      <c r="C34" s="12"/>
      <c r="D34" s="12"/>
      <c r="E34" s="12"/>
      <c r="F34" s="12"/>
      <c r="G34" s="12">
        <f>'Tabela 2'!G28</f>
        <v>13</v>
      </c>
      <c r="H34" s="12"/>
      <c r="I34" s="12"/>
      <c r="J34" s="12">
        <f>'Tabela 2'!J28</f>
        <v>24</v>
      </c>
      <c r="K34" s="12"/>
      <c r="L34" s="12"/>
      <c r="M34" s="12">
        <f>'Tabela 2'!O28</f>
        <v>10</v>
      </c>
      <c r="N34" s="12" t="str">
        <f>'Tabela 2'!R28</f>
        <v/>
      </c>
      <c r="O34" s="12">
        <f>'Tabela 2'!T28</f>
        <v>47</v>
      </c>
      <c r="P34" s="13" t="str">
        <f>'Tabela 2'!U28</f>
        <v>E</v>
      </c>
    </row>
    <row r="35" spans="1:16" x14ac:dyDescent="0.3">
      <c r="A35" s="12" t="str">
        <f>CONCATENATE(CONCATENATE('Tabela 2'!A29,"/"),'Tabela 2'!B29)</f>
        <v>12/2018</v>
      </c>
      <c r="B35" s="12" t="str">
        <f>CONCATENATE(CONCATENATE('Tabela 2'!C29," "),'Tabela 2'!D29)</f>
        <v>Anika Petrović</v>
      </c>
      <c r="C35" s="12"/>
      <c r="D35" s="12"/>
      <c r="E35" s="12"/>
      <c r="F35" s="12"/>
      <c r="G35" s="12">
        <f>'Tabela 2'!G29</f>
        <v>18</v>
      </c>
      <c r="H35" s="12"/>
      <c r="I35" s="12"/>
      <c r="J35" s="12">
        <f>'Tabela 2'!J29</f>
        <v>23</v>
      </c>
      <c r="K35" s="12"/>
      <c r="L35" s="12"/>
      <c r="M35" s="12">
        <f>'Tabela 2'!O29</f>
        <v>12</v>
      </c>
      <c r="N35" s="12" t="str">
        <f>'Tabela 2'!R29</f>
        <v/>
      </c>
      <c r="O35" s="12">
        <f>'Tabela 2'!T29</f>
        <v>53</v>
      </c>
      <c r="P35" s="13" t="str">
        <f>'Tabela 2'!U29</f>
        <v>E</v>
      </c>
    </row>
    <row r="36" spans="1:16" x14ac:dyDescent="0.3">
      <c r="A36" s="12" t="str">
        <f>CONCATENATE(CONCATENATE('Tabela 2'!A30,"/"),'Tabela 2'!B30)</f>
        <v>13/2018</v>
      </c>
      <c r="B36" s="12" t="str">
        <f>CONCATENATE(CONCATENATE('Tabela 2'!C30," "),'Tabela 2'!D30)</f>
        <v>Milica Knežević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19/2018</v>
      </c>
      <c r="B37" s="12" t="str">
        <f>CONCATENATE(CONCATENATE('Tabela 2'!C31," "),'Tabela 2'!D31)</f>
        <v>Milovan Kadić</v>
      </c>
      <c r="C37" s="12"/>
      <c r="D37" s="12"/>
      <c r="E37" s="12"/>
      <c r="F37" s="12"/>
      <c r="G37" s="12">
        <f>'Tabela 2'!G31</f>
        <v>9</v>
      </c>
      <c r="H37" s="12"/>
      <c r="I37" s="12"/>
      <c r="J37" s="12">
        <f>'Tabela 2'!J31</f>
        <v>12</v>
      </c>
      <c r="K37" s="12"/>
      <c r="L37" s="12"/>
      <c r="M37" s="12">
        <f>'Tabela 2'!O31</f>
        <v>8</v>
      </c>
      <c r="N37" s="12">
        <f>'Tabela 2'!R31</f>
        <v>18</v>
      </c>
      <c r="O37" s="12">
        <f>'Tabela 2'!T31</f>
        <v>39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20/2018</v>
      </c>
      <c r="B38" s="12" t="str">
        <f>CONCATENATE(CONCATENATE('Tabela 2'!C32," "),'Tabela 2'!D32)</f>
        <v>Nemanja Novović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>
        <f>'Tabela 2'!J32</f>
        <v>4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4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24/2018</v>
      </c>
      <c r="B39" s="12" t="str">
        <f>CONCATENATE(CONCATENATE('Tabela 2'!C33," "),'Tabela 2'!D33)</f>
        <v>Vuk Domazetović</v>
      </c>
      <c r="C39" s="12"/>
      <c r="D39" s="12"/>
      <c r="E39" s="12"/>
      <c r="F39" s="12"/>
      <c r="G39" s="12">
        <f>'Tabela 2'!G33</f>
        <v>11</v>
      </c>
      <c r="H39" s="12"/>
      <c r="I39" s="12"/>
      <c r="J39" s="12">
        <f>'Tabela 2'!J33</f>
        <v>15</v>
      </c>
      <c r="K39" s="12"/>
      <c r="L39" s="12"/>
      <c r="M39" s="12">
        <f>'Tabela 2'!O33</f>
        <v>19</v>
      </c>
      <c r="N39" s="12" t="str">
        <f>'Tabela 2'!R33</f>
        <v/>
      </c>
      <c r="O39" s="12">
        <f>'Tabela 2'!T33</f>
        <v>45</v>
      </c>
      <c r="P39" s="13" t="str">
        <f>'Tabela 2'!U33</f>
        <v>E</v>
      </c>
    </row>
    <row r="40" spans="1:16" x14ac:dyDescent="0.3">
      <c r="A40" s="12" t="str">
        <f>CONCATENATE(CONCATENATE('Tabela 2'!A34,"/"),'Tabela 2'!B34)</f>
        <v>27/2018</v>
      </c>
      <c r="B40" s="12" t="str">
        <f>CONCATENATE(CONCATENATE('Tabela 2'!C34," "),'Tabela 2'!D34)</f>
        <v>Sonja Knežević</v>
      </c>
      <c r="C40" s="12"/>
      <c r="D40" s="12"/>
      <c r="E40" s="12"/>
      <c r="F40" s="12"/>
      <c r="G40" s="12">
        <f>'Tabela 2'!G34</f>
        <v>15</v>
      </c>
      <c r="H40" s="12"/>
      <c r="I40" s="12"/>
      <c r="J40" s="12">
        <f>'Tabela 2'!J34</f>
        <v>15</v>
      </c>
      <c r="K40" s="12"/>
      <c r="L40" s="12"/>
      <c r="M40" s="12">
        <f>'Tabela 2'!O34</f>
        <v>5</v>
      </c>
      <c r="N40" s="12">
        <f>'Tabela 2'!R34</f>
        <v>19</v>
      </c>
      <c r="O40" s="12">
        <f>'Tabela 2'!T34</f>
        <v>49</v>
      </c>
      <c r="P40" s="13" t="str">
        <f>'Tabela 2'!U34</f>
        <v>E</v>
      </c>
    </row>
    <row r="41" spans="1:16" x14ac:dyDescent="0.3">
      <c r="A41" s="12" t="str">
        <f>CONCATENATE(CONCATENATE('Tabela 2'!A35,"/"),'Tabela 2'!B35)</f>
        <v>33/2018</v>
      </c>
      <c r="B41" s="12" t="str">
        <f>CONCATENATE(CONCATENATE('Tabela 2'!C35," "),'Tabela 2'!D35)</f>
        <v>Natalija Radnjić</v>
      </c>
      <c r="C41" s="12"/>
      <c r="D41" s="12"/>
      <c r="E41" s="12"/>
      <c r="F41" s="12"/>
      <c r="G41" s="12">
        <f>'Tabela 2'!G35</f>
        <v>9</v>
      </c>
      <c r="H41" s="12"/>
      <c r="I41" s="12"/>
      <c r="J41" s="12">
        <f>'Tabela 2'!J35</f>
        <v>18</v>
      </c>
      <c r="K41" s="12"/>
      <c r="L41" s="12"/>
      <c r="M41" s="12">
        <f>'Tabela 2'!O35</f>
        <v>5</v>
      </c>
      <c r="N41" s="12">
        <f>'Tabela 2'!R35</f>
        <v>18</v>
      </c>
      <c r="O41" s="12">
        <f>'Tabela 2'!T35</f>
        <v>45</v>
      </c>
      <c r="P41" s="13" t="str">
        <f>'Tabela 2'!U35</f>
        <v>E</v>
      </c>
    </row>
    <row r="42" spans="1:16" x14ac:dyDescent="0.3">
      <c r="A42" s="12" t="str">
        <f>CONCATENATE(CONCATENATE('Tabela 2'!A36,"/"),'Tabela 2'!B36)</f>
        <v>41/2018</v>
      </c>
      <c r="B42" s="12" t="str">
        <f>CONCATENATE(CONCATENATE('Tabela 2'!C36," "),'Tabela 2'!D36)</f>
        <v>Milka Dedeić</v>
      </c>
      <c r="C42" s="12"/>
      <c r="D42" s="12"/>
      <c r="E42" s="12"/>
      <c r="F42" s="12"/>
      <c r="G42" s="12">
        <f>'Tabela 2'!G36</f>
        <v>3</v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3</v>
      </c>
      <c r="P42" s="13" t="str">
        <f>'Tabela 2'!U36</f>
        <v>F</v>
      </c>
    </row>
    <row r="43" spans="1:16" x14ac:dyDescent="0.3">
      <c r="A43" s="12" t="str">
        <f>CONCATENATE(CONCATENATE('Tabela 2'!A37,"/"),'Tabela 2'!B37)</f>
        <v>43/2018</v>
      </c>
      <c r="B43" s="12" t="str">
        <f>CONCATENATE(CONCATENATE('Tabela 2'!C37," "),'Tabela 2'!D37)</f>
        <v>Dunja Cmiljanić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 t="str">
        <f>'Tabela 2'!U37</f>
        <v>F</v>
      </c>
    </row>
    <row r="44" spans="1:16" x14ac:dyDescent="0.3">
      <c r="A44" s="12" t="str">
        <f>CONCATENATE(CONCATENATE('Tabela 2'!A38,"/"),'Tabela 2'!B38)</f>
        <v>5/2017</v>
      </c>
      <c r="B44" s="12" t="str">
        <f>CONCATENATE(CONCATENATE('Tabela 2'!C38," "),'Tabela 2'!D38)</f>
        <v>Dražen Vuletić</v>
      </c>
      <c r="C44" s="12"/>
      <c r="D44" s="12"/>
      <c r="E44" s="12"/>
      <c r="F44" s="12"/>
      <c r="G44" s="12">
        <f>'Tabela 2'!G38</f>
        <v>3</v>
      </c>
      <c r="H44" s="12"/>
      <c r="I44" s="12"/>
      <c r="J44" s="12">
        <f>'Tabela 2'!J38</f>
        <v>4</v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7</v>
      </c>
      <c r="P44" s="13" t="str">
        <f>'Tabela 2'!U38</f>
        <v>F</v>
      </c>
    </row>
    <row r="45" spans="1:16" x14ac:dyDescent="0.3">
      <c r="A45" s="12" t="str">
        <f>CONCATENATE(CONCATENATE('Tabela 2'!A39,"/"),'Tabela 2'!B39)</f>
        <v>18/2017</v>
      </c>
      <c r="B45" s="12" t="str">
        <f>CONCATENATE(CONCATENATE('Tabela 2'!C39," "),'Tabela 2'!D39)</f>
        <v>Nikola Vlahović</v>
      </c>
      <c r="C45" s="12"/>
      <c r="D45" s="12"/>
      <c r="E45" s="12"/>
      <c r="F45" s="12"/>
      <c r="G45" s="12">
        <f>'Tabela 2'!G39</f>
        <v>8</v>
      </c>
      <c r="H45" s="12"/>
      <c r="I45" s="12"/>
      <c r="J45" s="12">
        <f>'Tabela 2'!J39</f>
        <v>6</v>
      </c>
      <c r="K45" s="12"/>
      <c r="L45" s="12"/>
      <c r="M45" s="12">
        <f>'Tabela 2'!O39</f>
        <v>0</v>
      </c>
      <c r="N45" s="12" t="str">
        <f>'Tabela 2'!R39</f>
        <v/>
      </c>
      <c r="O45" s="12">
        <f>'Tabela 2'!T39</f>
        <v>14</v>
      </c>
      <c r="P45" s="13" t="str">
        <f>'Tabela 2'!U39</f>
        <v>F</v>
      </c>
    </row>
    <row r="46" spans="1:16" x14ac:dyDescent="0.3">
      <c r="A46" s="12" t="str">
        <f>CONCATENATE(CONCATENATE('Tabela 2'!A40,"/"),'Tabela 2'!B40)</f>
        <v>24/2017</v>
      </c>
      <c r="B46" s="12" t="str">
        <f>CONCATENATE(CONCATENATE('Tabela 2'!C40," "),'Tabela 2'!D40)</f>
        <v>Aleksa Radnić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 t="str">
        <f>'Tabela 2'!U40</f>
        <v>F</v>
      </c>
    </row>
    <row r="47" spans="1:16" x14ac:dyDescent="0.3">
      <c r="A47" s="12" t="str">
        <f>CONCATENATE(CONCATENATE('Tabela 2'!A41,"/"),'Tabela 2'!B41)</f>
        <v>36/2017</v>
      </c>
      <c r="B47" s="12" t="str">
        <f>CONCATENATE(CONCATENATE('Tabela 2'!C41," "),'Tabela 2'!D41)</f>
        <v>Almin Kalač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 t="str">
        <f>'Tabela 2'!U41</f>
        <v>F</v>
      </c>
    </row>
    <row r="48" spans="1:16" x14ac:dyDescent="0.3">
      <c r="A48" s="12" t="str">
        <f>CONCATENATE(CONCATENATE('Tabela 2'!A42,"/"),'Tabela 2'!B42)</f>
        <v>46/2017</v>
      </c>
      <c r="B48" s="12" t="str">
        <f>CONCATENATE(CONCATENATE('Tabela 2'!C42," "),'Tabela 2'!D42)</f>
        <v>Jovana Rakočević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 t="str">
        <f>'Tabela 2'!U42</f>
        <v>F</v>
      </c>
    </row>
    <row r="49" spans="1:16" x14ac:dyDescent="0.3">
      <c r="A49" s="12" t="str">
        <f>CONCATENATE(CONCATENATE('Tabela 2'!A43,"/"),'Tabela 2'!B43)</f>
        <v>47/2017</v>
      </c>
      <c r="B49" s="12" t="str">
        <f>CONCATENATE(CONCATENATE('Tabela 2'!C43," "),'Tabela 2'!D43)</f>
        <v>Miloš Lakićević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 t="str">
        <f>'Tabela 2'!U43</f>
        <v>F</v>
      </c>
    </row>
    <row r="50" spans="1:16" x14ac:dyDescent="0.3">
      <c r="A50" s="12" t="str">
        <f>CONCATENATE(CONCATENATE('Tabela 2'!A44,"/"),'Tabela 2'!B44)</f>
        <v>5/2016</v>
      </c>
      <c r="B50" s="12" t="str">
        <f>CONCATENATE(CONCATENATE('Tabela 2'!C44," "),'Tabela 2'!D44)</f>
        <v>Pavle Raičević</v>
      </c>
      <c r="C50" s="12"/>
      <c r="D50" s="12"/>
      <c r="E50" s="12"/>
      <c r="F50" s="12"/>
      <c r="G50" s="12">
        <f>'Tabela 2'!G44</f>
        <v>13</v>
      </c>
      <c r="H50" s="12"/>
      <c r="I50" s="12"/>
      <c r="J50" s="12">
        <f>'Tabela 2'!J44</f>
        <v>2</v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15</v>
      </c>
      <c r="P50" s="13" t="str">
        <f>'Tabela 2'!U44</f>
        <v>F</v>
      </c>
    </row>
    <row r="51" spans="1:16" x14ac:dyDescent="0.3">
      <c r="A51" s="12" t="str">
        <f>CONCATENATE(CONCATENATE('Tabela 2'!A45,"/"),'Tabela 2'!B45)</f>
        <v>50/2016</v>
      </c>
      <c r="B51" s="12" t="str">
        <f>CONCATENATE(CONCATENATE('Tabela 2'!C45," "),'Tabela 2'!D45)</f>
        <v>Aleksa Vujošević</v>
      </c>
      <c r="C51" s="12"/>
      <c r="D51" s="12"/>
      <c r="E51" s="12"/>
      <c r="F51" s="12"/>
      <c r="G51" s="12">
        <f>'Tabela 2'!G45</f>
        <v>0</v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 t="str">
        <f>'Tabela 2'!U45</f>
        <v>F</v>
      </c>
    </row>
    <row r="52" spans="1:16" x14ac:dyDescent="0.3">
      <c r="A52" s="12" t="str">
        <f>CONCATENATE(CONCATENATE('Tabela 2'!A46,"/"),'Tabela 2'!B46)</f>
        <v>55/2016</v>
      </c>
      <c r="B52" s="12" t="str">
        <f>CONCATENATE(CONCATENATE('Tabela 2'!C46," "),'Tabela 2'!D46)</f>
        <v>Andrijana Bošković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 t="str">
        <f>'Tabela 2'!U46</f>
        <v>F</v>
      </c>
    </row>
    <row r="53" spans="1:16" x14ac:dyDescent="0.3">
      <c r="A53" s="12" t="str">
        <f>CONCATENATE(CONCATENATE('Tabela 2'!A47,"/"),'Tabela 2'!B47)</f>
        <v>6/2015</v>
      </c>
      <c r="B53" s="12" t="str">
        <f>CONCATENATE(CONCATENATE('Tabela 2'!C47," "),'Tabela 2'!D47)</f>
        <v>Amin Odžić</v>
      </c>
      <c r="C53" s="12"/>
      <c r="D53" s="12"/>
      <c r="E53" s="12"/>
      <c r="F53" s="12"/>
      <c r="G53" s="12">
        <f>'Tabela 2'!G47</f>
        <v>10</v>
      </c>
      <c r="H53" s="12"/>
      <c r="I53" s="12"/>
      <c r="J53" s="12">
        <f>'Tabela 2'!J47</f>
        <v>4</v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14</v>
      </c>
      <c r="P53" s="13" t="str">
        <f>'Tabela 2'!U47</f>
        <v>F</v>
      </c>
    </row>
    <row r="54" spans="1:16" x14ac:dyDescent="0.3">
      <c r="A54" s="12" t="str">
        <f>CONCATENATE(CONCATENATE('Tabela 2'!A48,"/"),'Tabela 2'!B48)</f>
        <v>11/2015</v>
      </c>
      <c r="B54" s="12" t="str">
        <f>CONCATENATE(CONCATENATE('Tabela 2'!C48," "),'Tabela 2'!D48)</f>
        <v>Teodora Bulatović</v>
      </c>
      <c r="C54" s="12"/>
      <c r="D54" s="12"/>
      <c r="E54" s="12"/>
      <c r="F54" s="12"/>
      <c r="G54" s="12">
        <f>'Tabela 2'!G48</f>
        <v>8</v>
      </c>
      <c r="H54" s="12"/>
      <c r="I54" s="12"/>
      <c r="J54" s="12">
        <f>'Tabela 2'!J48</f>
        <v>11</v>
      </c>
      <c r="K54" s="12"/>
      <c r="L54" s="12"/>
      <c r="M54" s="12">
        <f>'Tabela 2'!O48</f>
        <v>15</v>
      </c>
      <c r="N54" s="12">
        <f>'Tabela 2'!R48</f>
        <v>26</v>
      </c>
      <c r="O54" s="12">
        <f>'Tabela 2'!T48</f>
        <v>45</v>
      </c>
      <c r="P54" s="13" t="str">
        <f>'Tabela 2'!U48</f>
        <v>E</v>
      </c>
    </row>
    <row r="55" spans="1:16" x14ac:dyDescent="0.3">
      <c r="A55" s="12" t="str">
        <f>CONCATENATE(CONCATENATE('Tabela 2'!A49,"/"),'Tabela 2'!B49)</f>
        <v>7012/2015</v>
      </c>
      <c r="B55" s="12" t="str">
        <f>CONCATENATE(CONCATENATE('Tabela 2'!C49," "),'Tabela 2'!D49)</f>
        <v>Sofija Vlahović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 t="str">
        <f>'Tabela 2'!U49</f>
        <v>F</v>
      </c>
    </row>
    <row r="56" spans="1:16" x14ac:dyDescent="0.3">
      <c r="A56" s="12" t="str">
        <f>CONCATENATE(CONCATENATE('Tabela 2'!A50,"/"),'Tabela 2'!B50)</f>
        <v>7034/2015</v>
      </c>
      <c r="B56" s="12" t="str">
        <f>CONCATENATE(CONCATENATE('Tabela 2'!C50," "),'Tabela 2'!D50)</f>
        <v>Vladana Nikaljević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 t="str">
        <f>'Tabela 2'!U50</f>
        <v>F</v>
      </c>
    </row>
    <row r="57" spans="1:16" x14ac:dyDescent="0.3">
      <c r="A57" s="12" t="str">
        <f>CONCATENATE(CONCATENATE('Tabela 2'!A51,"/"),'Tabela 2'!B51)</f>
        <v>35/2014</v>
      </c>
      <c r="B57" s="12" t="str">
        <f>CONCATENATE(CONCATENATE('Tabela 2'!C51," "),'Tabela 2'!D51)</f>
        <v>Tatjana Vučinić</v>
      </c>
      <c r="C57" s="12"/>
      <c r="D57" s="12"/>
      <c r="E57" s="12"/>
      <c r="F57" s="12"/>
      <c r="G57" s="12">
        <f>'Tabela 2'!G51</f>
        <v>13</v>
      </c>
      <c r="H57" s="12"/>
      <c r="I57" s="12"/>
      <c r="J57" s="12">
        <f>'Tabela 2'!J51</f>
        <v>12</v>
      </c>
      <c r="K57" s="12"/>
      <c r="L57" s="12"/>
      <c r="M57" s="12" t="str">
        <f>'Tabela 2'!O51</f>
        <v/>
      </c>
      <c r="N57" s="12">
        <f>'Tabela 2'!R51</f>
        <v>20</v>
      </c>
      <c r="O57" s="12">
        <f>'Tabela 2'!T51</f>
        <v>45</v>
      </c>
      <c r="P57" s="13" t="str">
        <f>'Tabela 2'!U51</f>
        <v>E</v>
      </c>
    </row>
    <row r="58" spans="1:16" x14ac:dyDescent="0.3">
      <c r="A58" s="12" t="str">
        <f>CONCATENATE(CONCATENATE('Tabela 2'!A52,"/"),'Tabela 2'!B52)</f>
        <v>48/2014</v>
      </c>
      <c r="B58" s="12" t="str">
        <f>CONCATENATE(CONCATENATE('Tabela 2'!C52," "),'Tabela 2'!D52)</f>
        <v>Ivana Praščević</v>
      </c>
      <c r="C58" s="12"/>
      <c r="D58" s="12"/>
      <c r="E58" s="12"/>
      <c r="F58" s="12"/>
      <c r="G58" s="12">
        <f>'Tabela 2'!G52</f>
        <v>0</v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 t="str">
        <f>'Tabela 2'!U52</f>
        <v>F</v>
      </c>
    </row>
    <row r="59" spans="1:16" x14ac:dyDescent="0.3">
      <c r="A59" s="12" t="str">
        <f>CONCATENATE(CONCATENATE('Tabela 2'!A53,"/"),'Tabela 2'!B53)</f>
        <v>7041/2014</v>
      </c>
      <c r="B59" s="12" t="str">
        <f>CONCATENATE(CONCATENATE('Tabela 2'!C53," "),'Tabela 2'!D53)</f>
        <v>Aleksa Doderović</v>
      </c>
      <c r="C59" s="12"/>
      <c r="D59" s="12"/>
      <c r="E59" s="12"/>
      <c r="F59" s="12"/>
      <c r="G59" s="12">
        <f>'Tabela 2'!G53</f>
        <v>12</v>
      </c>
      <c r="H59" s="12"/>
      <c r="I59" s="12"/>
      <c r="J59" s="12">
        <f>'Tabela 2'!J53</f>
        <v>3</v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15</v>
      </c>
      <c r="P59" s="13" t="str">
        <f>'Tabela 2'!U53</f>
        <v>F</v>
      </c>
    </row>
    <row r="60" spans="1:16" x14ac:dyDescent="0.3">
      <c r="A60" s="12" t="str">
        <f>CONCATENATE(CONCATENATE('Tabela 2'!A54,"/"),'Tabela 2'!B54)</f>
        <v>42/2013</v>
      </c>
      <c r="B60" s="12" t="str">
        <f>CONCATENATE(CONCATENATE('Tabela 2'!C54," "),'Tabela 2'!D54)</f>
        <v>Milena Dragić</v>
      </c>
      <c r="C60" s="12"/>
      <c r="D60" s="12"/>
      <c r="E60" s="12"/>
      <c r="F60" s="12"/>
      <c r="G60" s="12">
        <f>'Tabela 2'!G54</f>
        <v>5</v>
      </c>
      <c r="H60" s="12"/>
      <c r="I60" s="12"/>
      <c r="J60" s="12">
        <f>'Tabela 2'!J54</f>
        <v>1</v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6</v>
      </c>
      <c r="P60" s="13" t="str">
        <f>'Tabela 2'!U54</f>
        <v>F</v>
      </c>
    </row>
    <row r="61" spans="1:16" x14ac:dyDescent="0.3">
      <c r="A61" s="12" t="str">
        <f>CONCATENATE(CONCATENATE('Tabela 2'!A55,"/"),'Tabela 2'!B55)</f>
        <v>7036/2012</v>
      </c>
      <c r="B61" s="12" t="str">
        <f>CONCATENATE(CONCATENATE('Tabela 2'!C55," "),'Tabela 2'!D55)</f>
        <v>Milica Maksimović</v>
      </c>
      <c r="C61" s="12"/>
      <c r="D61" s="12"/>
      <c r="E61" s="12"/>
      <c r="F61" s="12"/>
      <c r="G61" s="12">
        <f>'Tabela 2'!G55</f>
        <v>8</v>
      </c>
      <c r="H61" s="12"/>
      <c r="I61" s="12"/>
      <c r="J61" s="12">
        <f>'Tabela 2'!J55</f>
        <v>3</v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11</v>
      </c>
      <c r="P61" s="13" t="str">
        <f>'Tabela 2'!U55</f>
        <v>F</v>
      </c>
    </row>
    <row r="62" spans="1:16" x14ac:dyDescent="0.3">
      <c r="A62" s="12" t="str">
        <f>CONCATENATE(CONCATENATE('Tabela 2'!A56,"/"),'Tabela 2'!B56)</f>
        <v>46/2019</v>
      </c>
      <c r="B62" s="12" t="str">
        <f>CONCATENATE(CONCATENATE('Tabela 2'!C56," "),'Tabela 2'!D56)</f>
        <v>Mia Mijailović</v>
      </c>
      <c r="C62" s="12"/>
      <c r="D62" s="12"/>
      <c r="E62" s="12"/>
      <c r="F62" s="12"/>
      <c r="G62" s="12">
        <f>'Tabela 2'!G56</f>
        <v>2</v>
      </c>
      <c r="H62" s="12"/>
      <c r="I62" s="12"/>
      <c r="J62" s="12">
        <f>'Tabela 2'!J56</f>
        <v>0</v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2</v>
      </c>
      <c r="P62" s="13" t="str">
        <f>'Tabela 2'!U56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32" workbookViewId="0">
      <selection activeCell="J9" sqref="J9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6" t="s">
        <v>206</v>
      </c>
      <c r="B1" s="49"/>
      <c r="C1" s="49"/>
      <c r="D1" s="49"/>
      <c r="E1" s="49"/>
      <c r="F1" s="49"/>
      <c r="G1" s="57"/>
    </row>
    <row r="2" spans="1:7" ht="27.6" customHeight="1" x14ac:dyDescent="0.3">
      <c r="A2" s="56" t="s">
        <v>195</v>
      </c>
      <c r="B2" s="49"/>
      <c r="C2" s="58"/>
      <c r="D2" s="59" t="s">
        <v>232</v>
      </c>
      <c r="E2" s="49"/>
      <c r="F2" s="49"/>
      <c r="G2" s="57"/>
    </row>
    <row r="3" spans="1:7" ht="15" thickBot="1" x14ac:dyDescent="0.35">
      <c r="A3" s="60" t="s">
        <v>207</v>
      </c>
      <c r="B3" s="61"/>
      <c r="C3" s="62"/>
      <c r="D3" s="63" t="s">
        <v>196</v>
      </c>
      <c r="E3" s="61"/>
      <c r="F3" s="61"/>
      <c r="G3" s="64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5" t="s">
        <v>197</v>
      </c>
      <c r="B5" s="67" t="s">
        <v>198</v>
      </c>
      <c r="C5" s="67" t="s">
        <v>176</v>
      </c>
      <c r="D5" s="69" t="s">
        <v>199</v>
      </c>
      <c r="E5" s="70"/>
      <c r="F5" s="71"/>
      <c r="G5" s="72" t="s">
        <v>200</v>
      </c>
    </row>
    <row r="6" spans="1:7" ht="26.4" x14ac:dyDescent="0.3">
      <c r="A6" s="66"/>
      <c r="B6" s="68"/>
      <c r="C6" s="68"/>
      <c r="D6" s="16" t="s">
        <v>201</v>
      </c>
      <c r="E6" s="17" t="s">
        <v>202</v>
      </c>
      <c r="F6" s="16" t="s">
        <v>203</v>
      </c>
      <c r="G6" s="73"/>
    </row>
    <row r="7" spans="1:7" ht="14.4" customHeight="1" x14ac:dyDescent="0.3">
      <c r="A7" s="12">
        <v>1</v>
      </c>
      <c r="B7" s="12" t="str">
        <f>Evidencija!A8</f>
        <v>52/2020</v>
      </c>
      <c r="C7" s="12" t="str">
        <f>Evidencija!B8</f>
        <v>Jovana Perišić</v>
      </c>
      <c r="D7" s="12">
        <f>'Tabela 2'!K2</f>
        <v>33</v>
      </c>
      <c r="E7" s="12">
        <f>'Tabela 2'!S2</f>
        <v>27</v>
      </c>
      <c r="F7" s="12">
        <f>'Tabela 2'!T2</f>
        <v>60</v>
      </c>
      <c r="G7" s="13" t="str">
        <f>'Tabela 2'!U2</f>
        <v>D</v>
      </c>
    </row>
    <row r="8" spans="1:7" ht="14.4" customHeight="1" x14ac:dyDescent="0.3">
      <c r="A8" s="12">
        <f>A7+1</f>
        <v>2</v>
      </c>
      <c r="B8" s="12" t="str">
        <f>Evidencija!A9</f>
        <v>53/2020</v>
      </c>
      <c r="C8" s="12" t="str">
        <f>Evidencija!B9</f>
        <v>Aleksandar Dragaš</v>
      </c>
      <c r="D8" s="12">
        <f>'Tabela 2'!K3</f>
        <v>26</v>
      </c>
      <c r="E8" s="12">
        <f>'Tabela 2'!S3</f>
        <v>19</v>
      </c>
      <c r="F8" s="12">
        <f>'Tabela 2'!T3</f>
        <v>45</v>
      </c>
      <c r="G8" s="13" t="str">
        <f>'Tabela 2'!U3</f>
        <v>E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1/2019</v>
      </c>
      <c r="C9" s="12" t="str">
        <f>Evidencija!B10</f>
        <v>Dimitrije Gerenčić</v>
      </c>
      <c r="D9" s="12">
        <f>'Tabela 2'!K4</f>
        <v>28</v>
      </c>
      <c r="E9" s="12">
        <f>'Tabela 2'!S4</f>
        <v>23.5</v>
      </c>
      <c r="F9" s="12">
        <f>'Tabela 2'!T4</f>
        <v>51.5</v>
      </c>
      <c r="G9" s="13" t="str">
        <f>'Tabela 2'!U4</f>
        <v>E</v>
      </c>
    </row>
    <row r="10" spans="1:7" ht="14.4" customHeight="1" x14ac:dyDescent="0.3">
      <c r="A10" s="12">
        <f t="shared" si="0"/>
        <v>4</v>
      </c>
      <c r="B10" s="12" t="str">
        <f>Evidencija!A11</f>
        <v>2/2019</v>
      </c>
      <c r="C10" s="12" t="str">
        <f>Evidencija!B11</f>
        <v>Miloš Radoman</v>
      </c>
      <c r="D10" s="12">
        <f>'Tabela 2'!K5</f>
        <v>41</v>
      </c>
      <c r="E10" s="12">
        <f>'Tabela 2'!S5</f>
        <v>11</v>
      </c>
      <c r="F10" s="12">
        <f>'Tabela 2'!T5</f>
        <v>52</v>
      </c>
      <c r="G10" s="13" t="str">
        <f>'Tabela 2'!U5</f>
        <v>E</v>
      </c>
    </row>
    <row r="11" spans="1:7" ht="14.4" customHeight="1" x14ac:dyDescent="0.3">
      <c r="A11" s="12">
        <f t="shared" si="0"/>
        <v>5</v>
      </c>
      <c r="B11" s="12" t="str">
        <f>Evidencija!A12</f>
        <v>3/2019</v>
      </c>
      <c r="C11" s="12" t="str">
        <f>Evidencija!B12</f>
        <v>Marina Radulović</v>
      </c>
      <c r="D11" s="12">
        <f>'Tabela 2'!K6</f>
        <v>5</v>
      </c>
      <c r="E11" s="12" t="str">
        <f>'Tabela 2'!S6</f>
        <v/>
      </c>
      <c r="F11" s="12">
        <f>'Tabela 2'!T6</f>
        <v>5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5/2019</v>
      </c>
      <c r="C12" s="12" t="str">
        <f>Evidencija!B13</f>
        <v>Uroš Savić</v>
      </c>
      <c r="D12" s="12">
        <f>'Tabela 2'!K7</f>
        <v>47</v>
      </c>
      <c r="E12" s="12">
        <f>'Tabela 2'!S7</f>
        <v>23</v>
      </c>
      <c r="F12" s="12">
        <f>'Tabela 2'!T7</f>
        <v>70</v>
      </c>
      <c r="G12" s="13" t="str">
        <f>'Tabela 2'!U7</f>
        <v>C</v>
      </c>
    </row>
    <row r="13" spans="1:7" ht="14.4" customHeight="1" x14ac:dyDescent="0.3">
      <c r="A13" s="12">
        <f t="shared" si="0"/>
        <v>7</v>
      </c>
      <c r="B13" s="12" t="str">
        <f>Evidencija!A14</f>
        <v>6/2019</v>
      </c>
      <c r="C13" s="12" t="str">
        <f>Evidencija!B14</f>
        <v>Barbara Brzić</v>
      </c>
      <c r="D13" s="12">
        <f>'Tabela 2'!K8</f>
        <v>18</v>
      </c>
      <c r="E13" s="12">
        <f>'Tabela 2'!S8</f>
        <v>14</v>
      </c>
      <c r="F13" s="12">
        <f>'Tabela 2'!T8</f>
        <v>32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7/2019</v>
      </c>
      <c r="C14" s="12" t="str">
        <f>Evidencija!B15</f>
        <v>Vuksan Dragaš</v>
      </c>
      <c r="D14" s="12">
        <f>'Tabela 2'!K9</f>
        <v>22</v>
      </c>
      <c r="E14" s="12">
        <f>'Tabela 2'!S9</f>
        <v>27</v>
      </c>
      <c r="F14" s="12">
        <f>'Tabela 2'!T9</f>
        <v>49</v>
      </c>
      <c r="G14" s="13" t="str">
        <f>'Tabela 2'!U9</f>
        <v>E</v>
      </c>
    </row>
    <row r="15" spans="1:7" ht="14.4" customHeight="1" x14ac:dyDescent="0.3">
      <c r="A15" s="12">
        <f t="shared" si="0"/>
        <v>9</v>
      </c>
      <c r="B15" s="12" t="str">
        <f>Evidencija!A16</f>
        <v>10/2019</v>
      </c>
      <c r="C15" s="12" t="str">
        <f>Evidencija!B16</f>
        <v>Vasilije Rakočević</v>
      </c>
      <c r="D15" s="12">
        <f>'Tabela 2'!K10</f>
        <v>6</v>
      </c>
      <c r="E15" s="12" t="str">
        <f>'Tabela 2'!S10</f>
        <v/>
      </c>
      <c r="F15" s="12">
        <f>'Tabela 2'!T10</f>
        <v>6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13/2019</v>
      </c>
      <c r="C16" s="12" t="str">
        <f>Evidencija!B17</f>
        <v>Jovana Vukićević</v>
      </c>
      <c r="D16" s="12">
        <f>'Tabela 2'!K11</f>
        <v>25</v>
      </c>
      <c r="E16" s="12">
        <f>'Tabela 2'!S11</f>
        <v>23</v>
      </c>
      <c r="F16" s="12">
        <f>'Tabela 2'!T11</f>
        <v>48</v>
      </c>
      <c r="G16" s="13" t="str">
        <f>'Tabela 2'!U11</f>
        <v>E</v>
      </c>
    </row>
    <row r="17" spans="1:7" ht="14.4" customHeight="1" x14ac:dyDescent="0.3">
      <c r="A17" s="12">
        <f t="shared" si="0"/>
        <v>11</v>
      </c>
      <c r="B17" s="12" t="str">
        <f>Evidencija!A18</f>
        <v>15/2019</v>
      </c>
      <c r="C17" s="12" t="str">
        <f>Evidencija!B18</f>
        <v>Anđela Mašković</v>
      </c>
      <c r="D17" s="12">
        <f>'Tabela 2'!K12</f>
        <v>24</v>
      </c>
      <c r="E17" s="12">
        <f>'Tabela 2'!S12</f>
        <v>21</v>
      </c>
      <c r="F17" s="12">
        <f>'Tabela 2'!T12</f>
        <v>45</v>
      </c>
      <c r="G17" s="13" t="str">
        <f>'Tabela 2'!U12</f>
        <v>E</v>
      </c>
    </row>
    <row r="18" spans="1:7" ht="14.4" customHeight="1" x14ac:dyDescent="0.3">
      <c r="A18" s="12">
        <f t="shared" si="0"/>
        <v>12</v>
      </c>
      <c r="B18" s="12" t="str">
        <f>Evidencija!A19</f>
        <v>16/2019</v>
      </c>
      <c r="C18" s="12" t="str">
        <f>Evidencija!B19</f>
        <v>Petar Jovanović</v>
      </c>
      <c r="D18" s="12">
        <f>'Tabela 2'!K13</f>
        <v>32</v>
      </c>
      <c r="E18" s="12">
        <f>'Tabela 2'!S13</f>
        <v>13</v>
      </c>
      <c r="F18" s="12">
        <f>'Tabela 2'!T13</f>
        <v>45</v>
      </c>
      <c r="G18" s="13" t="str">
        <f>'Tabela 2'!U13</f>
        <v>E</v>
      </c>
    </row>
    <row r="19" spans="1:7" ht="14.4" customHeight="1" x14ac:dyDescent="0.3">
      <c r="A19" s="12">
        <f t="shared" si="0"/>
        <v>13</v>
      </c>
      <c r="B19" s="12" t="str">
        <f>Evidencija!A20</f>
        <v>18/2019</v>
      </c>
      <c r="C19" s="12" t="str">
        <f>Evidencija!B20</f>
        <v>Aleksandar Jašović</v>
      </c>
      <c r="D19" s="12">
        <f>'Tabela 2'!K14</f>
        <v>53</v>
      </c>
      <c r="E19" s="12">
        <f>'Tabela 2'!S14</f>
        <v>27</v>
      </c>
      <c r="F19" s="12">
        <f>'Tabela 2'!T14</f>
        <v>80</v>
      </c>
      <c r="G19" s="13" t="str">
        <f>'Tabela 2'!U14</f>
        <v>B</v>
      </c>
    </row>
    <row r="20" spans="1:7" ht="14.4" customHeight="1" x14ac:dyDescent="0.3">
      <c r="A20" s="12">
        <f t="shared" si="0"/>
        <v>14</v>
      </c>
      <c r="B20" s="12" t="str">
        <f>Evidencija!A21</f>
        <v>19/2019</v>
      </c>
      <c r="C20" s="12" t="str">
        <f>Evidencija!B21</f>
        <v>Gordana Vujović</v>
      </c>
      <c r="D20" s="12">
        <f>'Tabela 2'!K15</f>
        <v>12</v>
      </c>
      <c r="E20" s="12">
        <f>'Tabela 2'!S15</f>
        <v>23</v>
      </c>
      <c r="F20" s="12">
        <f>'Tabela 2'!T15</f>
        <v>35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20/2019</v>
      </c>
      <c r="C21" s="12" t="str">
        <f>Evidencija!B22</f>
        <v>Danilo Stanojević</v>
      </c>
      <c r="D21" s="12">
        <f>'Tabela 2'!K16</f>
        <v>34</v>
      </c>
      <c r="E21" s="12">
        <f>'Tabela 2'!S16</f>
        <v>26</v>
      </c>
      <c r="F21" s="12">
        <f>'Tabela 2'!T16</f>
        <v>60</v>
      </c>
      <c r="G21" s="13" t="str">
        <f>'Tabela 2'!U16</f>
        <v>D</v>
      </c>
    </row>
    <row r="22" spans="1:7" ht="14.4" customHeight="1" x14ac:dyDescent="0.3">
      <c r="A22" s="12">
        <f t="shared" si="0"/>
        <v>16</v>
      </c>
      <c r="B22" s="12" t="str">
        <f>Evidencija!A23</f>
        <v>23/2019</v>
      </c>
      <c r="C22" s="12" t="str">
        <f>Evidencija!B23</f>
        <v>Mirela Fatić</v>
      </c>
      <c r="D22" s="12">
        <f>'Tabela 2'!K17</f>
        <v>21</v>
      </c>
      <c r="E22" s="12">
        <f>'Tabela 2'!S17</f>
        <v>1</v>
      </c>
      <c r="F22" s="12">
        <f>'Tabela 2'!T17</f>
        <v>22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24/2019</v>
      </c>
      <c r="C23" s="12" t="str">
        <f>Evidencija!B24</f>
        <v>Luka Božović</v>
      </c>
      <c r="D23" s="12">
        <f>'Tabela 2'!K18</f>
        <v>32</v>
      </c>
      <c r="E23" s="12">
        <f>'Tabela 2'!S18</f>
        <v>23</v>
      </c>
      <c r="F23" s="12">
        <f>'Tabela 2'!T18</f>
        <v>55</v>
      </c>
      <c r="G23" s="13" t="str">
        <f>'Tabela 2'!U18</f>
        <v>E</v>
      </c>
    </row>
    <row r="24" spans="1:7" ht="14.4" customHeight="1" x14ac:dyDescent="0.3">
      <c r="A24" s="12">
        <f t="shared" si="0"/>
        <v>18</v>
      </c>
      <c r="B24" s="12" t="str">
        <f>Evidencija!A25</f>
        <v>26/2019</v>
      </c>
      <c r="C24" s="12" t="str">
        <f>Evidencija!B25</f>
        <v>Andrija Pavićević</v>
      </c>
      <c r="D24" s="12">
        <f>'Tabela 2'!K19</f>
        <v>34</v>
      </c>
      <c r="E24" s="12">
        <f>'Tabela 2'!S19</f>
        <v>19</v>
      </c>
      <c r="F24" s="12">
        <f>'Tabela 2'!T19</f>
        <v>53</v>
      </c>
      <c r="G24" s="13" t="str">
        <f>'Tabela 2'!U19</f>
        <v>E</v>
      </c>
    </row>
    <row r="25" spans="1:7" ht="14.4" customHeight="1" x14ac:dyDescent="0.3">
      <c r="A25" s="12">
        <f t="shared" si="0"/>
        <v>19</v>
      </c>
      <c r="B25" s="12" t="str">
        <f>Evidencija!A26</f>
        <v>27/2019</v>
      </c>
      <c r="C25" s="12" t="str">
        <f>Evidencija!B26</f>
        <v>Matija Milović</v>
      </c>
      <c r="D25" s="12">
        <f>'Tabela 2'!K20</f>
        <v>29</v>
      </c>
      <c r="E25" s="12">
        <f>'Tabela 2'!S20</f>
        <v>18</v>
      </c>
      <c r="F25" s="12">
        <f>'Tabela 2'!T20</f>
        <v>47</v>
      </c>
      <c r="G25" s="13" t="str">
        <f>'Tabela 2'!U20</f>
        <v>E</v>
      </c>
    </row>
    <row r="26" spans="1:7" ht="14.4" customHeight="1" x14ac:dyDescent="0.3">
      <c r="A26" s="12">
        <f t="shared" si="0"/>
        <v>20</v>
      </c>
      <c r="B26" s="12" t="str">
        <f>Evidencija!A27</f>
        <v>28/2019</v>
      </c>
      <c r="C26" s="12" t="str">
        <f>Evidencija!B27</f>
        <v>Boris Stevanović</v>
      </c>
      <c r="D26" s="12">
        <f>'Tabela 2'!K21</f>
        <v>44</v>
      </c>
      <c r="E26" s="12">
        <f>'Tabela 2'!S21</f>
        <v>26</v>
      </c>
      <c r="F26" s="12">
        <f>'Tabela 2'!T21</f>
        <v>70</v>
      </c>
      <c r="G26" s="13" t="str">
        <f>'Tabela 2'!U21</f>
        <v>C</v>
      </c>
    </row>
    <row r="27" spans="1:7" ht="14.4" customHeight="1" x14ac:dyDescent="0.3">
      <c r="A27" s="12">
        <f t="shared" si="0"/>
        <v>21</v>
      </c>
      <c r="B27" s="12" t="str">
        <f>Evidencija!A28</f>
        <v>30/2019</v>
      </c>
      <c r="C27" s="12" t="str">
        <f>Evidencija!B28</f>
        <v>Danilo Mirković</v>
      </c>
      <c r="D27" s="12">
        <f>'Tabela 2'!K22</f>
        <v>11</v>
      </c>
      <c r="E27" s="12" t="str">
        <f>'Tabela 2'!S22</f>
        <v/>
      </c>
      <c r="F27" s="12">
        <f>'Tabela 2'!T22</f>
        <v>11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37/2019</v>
      </c>
      <c r="C28" s="12" t="str">
        <f>Evidencija!B29</f>
        <v>Milica Fatić</v>
      </c>
      <c r="D28" s="12">
        <f>'Tabela 2'!K23</f>
        <v>3</v>
      </c>
      <c r="E28" s="12" t="str">
        <f>'Tabela 2'!S23</f>
        <v/>
      </c>
      <c r="F28" s="12">
        <f>'Tabela 2'!T23</f>
        <v>3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42/2019</v>
      </c>
      <c r="C29" s="12" t="str">
        <f>Evidencija!B30</f>
        <v>Vladimir Jovanović</v>
      </c>
      <c r="D29" s="12">
        <f>'Tabela 2'!K24</f>
        <v>38</v>
      </c>
      <c r="E29" s="12">
        <f>'Tabela 2'!S24</f>
        <v>25</v>
      </c>
      <c r="F29" s="12">
        <f>'Tabela 2'!T24</f>
        <v>63</v>
      </c>
      <c r="G29" s="13" t="str">
        <f>'Tabela 2'!U24</f>
        <v>D</v>
      </c>
    </row>
    <row r="30" spans="1:7" ht="14.4" customHeight="1" x14ac:dyDescent="0.3">
      <c r="A30" s="12">
        <f t="shared" si="0"/>
        <v>24</v>
      </c>
      <c r="B30" s="12" t="str">
        <f>Evidencija!A31</f>
        <v>43/2019</v>
      </c>
      <c r="C30" s="12" t="str">
        <f>Evidencija!B31</f>
        <v>Sara Bojanović</v>
      </c>
      <c r="D30" s="12">
        <f>'Tabela 2'!K25</f>
        <v>32</v>
      </c>
      <c r="E30" s="12">
        <f>'Tabela 2'!S25</f>
        <v>13</v>
      </c>
      <c r="F30" s="12">
        <f>'Tabela 2'!T25</f>
        <v>45</v>
      </c>
      <c r="G30" s="13" t="str">
        <f>'Tabela 2'!U25</f>
        <v>E</v>
      </c>
    </row>
    <row r="31" spans="1:7" ht="14.4" customHeight="1" x14ac:dyDescent="0.3">
      <c r="A31" s="12">
        <f t="shared" si="0"/>
        <v>25</v>
      </c>
      <c r="B31" s="12" t="str">
        <f>Evidencija!A32</f>
        <v>48/2019</v>
      </c>
      <c r="C31" s="12" t="str">
        <f>Evidencija!B32</f>
        <v>Teodora Benić</v>
      </c>
      <c r="D31" s="12">
        <f>'Tabela 2'!K26</f>
        <v>26</v>
      </c>
      <c r="E31" s="12">
        <f>'Tabela 2'!S26</f>
        <v>15</v>
      </c>
      <c r="F31" s="12">
        <f>'Tabela 2'!T26</f>
        <v>41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5/2018</v>
      </c>
      <c r="C32" s="12" t="str">
        <f>Evidencija!B33</f>
        <v>Luka Vučinić</v>
      </c>
      <c r="D32" s="12">
        <f>'Tabela 2'!K27</f>
        <v>15</v>
      </c>
      <c r="E32" s="12" t="str">
        <f>'Tabela 2'!S27</f>
        <v/>
      </c>
      <c r="F32" s="12">
        <f>'Tabela 2'!T27</f>
        <v>15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10/2018</v>
      </c>
      <c r="C33" s="12" t="str">
        <f>Evidencija!B34</f>
        <v>Marina Vučković</v>
      </c>
      <c r="D33" s="12">
        <f>'Tabela 2'!K28</f>
        <v>37</v>
      </c>
      <c r="E33" s="12">
        <f>'Tabela 2'!S28</f>
        <v>10</v>
      </c>
      <c r="F33" s="12">
        <f>'Tabela 2'!T28</f>
        <v>47</v>
      </c>
      <c r="G33" s="13" t="str">
        <f>'Tabela 2'!U28</f>
        <v>E</v>
      </c>
    </row>
    <row r="34" spans="1:7" ht="14.4" customHeight="1" x14ac:dyDescent="0.3">
      <c r="A34" s="12">
        <f t="shared" si="0"/>
        <v>28</v>
      </c>
      <c r="B34" s="12" t="str">
        <f>Evidencija!A35</f>
        <v>12/2018</v>
      </c>
      <c r="C34" s="12" t="str">
        <f>Evidencija!B35</f>
        <v>Anika Petrović</v>
      </c>
      <c r="D34" s="12">
        <f>'Tabela 2'!K29</f>
        <v>41</v>
      </c>
      <c r="E34" s="12">
        <f>'Tabela 2'!S29</f>
        <v>12</v>
      </c>
      <c r="F34" s="12">
        <f>'Tabela 2'!T29</f>
        <v>53</v>
      </c>
      <c r="G34" s="13" t="str">
        <f>'Tabela 2'!U29</f>
        <v>E</v>
      </c>
    </row>
    <row r="35" spans="1:7" ht="14.4" customHeight="1" x14ac:dyDescent="0.3">
      <c r="A35" s="12">
        <f t="shared" si="0"/>
        <v>29</v>
      </c>
      <c r="B35" s="12" t="str">
        <f>Evidencija!A36</f>
        <v>13/2018</v>
      </c>
      <c r="C35" s="12" t="str">
        <f>Evidencija!B36</f>
        <v>Milica Knežević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19/2018</v>
      </c>
      <c r="C36" s="12" t="str">
        <f>Evidencija!B37</f>
        <v>Milovan Kadić</v>
      </c>
      <c r="D36" s="12">
        <f>'Tabela 2'!K31</f>
        <v>21</v>
      </c>
      <c r="E36" s="12">
        <f>'Tabela 2'!S31</f>
        <v>18</v>
      </c>
      <c r="F36" s="12">
        <f>'Tabela 2'!T31</f>
        <v>39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20/2018</v>
      </c>
      <c r="C37" s="12" t="str">
        <f>Evidencija!B38</f>
        <v>Nemanja Novović</v>
      </c>
      <c r="D37" s="12">
        <f>'Tabela 2'!K32</f>
        <v>4</v>
      </c>
      <c r="E37" s="12" t="str">
        <f>'Tabela 2'!S32</f>
        <v/>
      </c>
      <c r="F37" s="12">
        <f>'Tabela 2'!T32</f>
        <v>4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24/2018</v>
      </c>
      <c r="C38" s="12" t="str">
        <f>Evidencija!B39</f>
        <v>Vuk Domazetović</v>
      </c>
      <c r="D38" s="12">
        <f>'Tabela 2'!K33</f>
        <v>26</v>
      </c>
      <c r="E38" s="12">
        <f>'Tabela 2'!S33</f>
        <v>19</v>
      </c>
      <c r="F38" s="12">
        <f>'Tabela 2'!T33</f>
        <v>45</v>
      </c>
      <c r="G38" s="13" t="str">
        <f>'Tabela 2'!U33</f>
        <v>E</v>
      </c>
    </row>
    <row r="39" spans="1:7" ht="14.4" customHeight="1" x14ac:dyDescent="0.3">
      <c r="A39" s="12">
        <f t="shared" si="0"/>
        <v>33</v>
      </c>
      <c r="B39" s="12" t="str">
        <f>Evidencija!A40</f>
        <v>27/2018</v>
      </c>
      <c r="C39" s="12" t="str">
        <f>Evidencija!B40</f>
        <v>Sonja Knežević</v>
      </c>
      <c r="D39" s="12">
        <f>'Tabela 2'!K34</f>
        <v>30</v>
      </c>
      <c r="E39" s="12">
        <f>'Tabela 2'!S34</f>
        <v>19</v>
      </c>
      <c r="F39" s="12">
        <f>'Tabela 2'!T34</f>
        <v>49</v>
      </c>
      <c r="G39" s="13" t="str">
        <f>'Tabela 2'!U34</f>
        <v>E</v>
      </c>
    </row>
    <row r="40" spans="1:7" ht="14.4" customHeight="1" x14ac:dyDescent="0.3">
      <c r="A40" s="12">
        <f t="shared" si="0"/>
        <v>34</v>
      </c>
      <c r="B40" s="12" t="str">
        <f>Evidencija!A41</f>
        <v>33/2018</v>
      </c>
      <c r="C40" s="12" t="str">
        <f>Evidencija!B41</f>
        <v>Natalija Radnjić</v>
      </c>
      <c r="D40" s="12">
        <f>'Tabela 2'!K35</f>
        <v>27</v>
      </c>
      <c r="E40" s="12">
        <f>'Tabela 2'!S35</f>
        <v>18</v>
      </c>
      <c r="F40" s="12">
        <f>'Tabela 2'!T35</f>
        <v>45</v>
      </c>
      <c r="G40" s="13" t="str">
        <f>'Tabela 2'!U35</f>
        <v>E</v>
      </c>
    </row>
    <row r="41" spans="1:7" ht="14.4" customHeight="1" x14ac:dyDescent="0.3">
      <c r="A41" s="12">
        <f t="shared" si="0"/>
        <v>35</v>
      </c>
      <c r="B41" s="12" t="str">
        <f>Evidencija!A42</f>
        <v>41/2018</v>
      </c>
      <c r="C41" s="12" t="str">
        <f>Evidencija!B42</f>
        <v>Milka Dedeić</v>
      </c>
      <c r="D41" s="12">
        <f>'Tabela 2'!K36</f>
        <v>3</v>
      </c>
      <c r="E41" s="12" t="str">
        <f>'Tabela 2'!S36</f>
        <v/>
      </c>
      <c r="F41" s="12">
        <f>'Tabela 2'!T36</f>
        <v>3</v>
      </c>
      <c r="G41" s="13" t="str">
        <f>'Tabela 2'!U36</f>
        <v>F</v>
      </c>
    </row>
    <row r="42" spans="1:7" ht="14.4" customHeight="1" x14ac:dyDescent="0.3">
      <c r="A42" s="12">
        <f t="shared" si="0"/>
        <v>36</v>
      </c>
      <c r="B42" s="12" t="str">
        <f>Evidencija!A43</f>
        <v>43/2018</v>
      </c>
      <c r="C42" s="12" t="str">
        <f>Evidencija!B43</f>
        <v>Dunja Cmiljanić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 t="str">
        <f>'Tabela 2'!U37</f>
        <v>F</v>
      </c>
    </row>
    <row r="43" spans="1:7" ht="14.4" customHeight="1" x14ac:dyDescent="0.3">
      <c r="A43" s="12">
        <f t="shared" si="0"/>
        <v>37</v>
      </c>
      <c r="B43" s="12" t="str">
        <f>Evidencija!A44</f>
        <v>5/2017</v>
      </c>
      <c r="C43" s="12" t="str">
        <f>Evidencija!B44</f>
        <v>Dražen Vuletić</v>
      </c>
      <c r="D43" s="12">
        <f>'Tabela 2'!K38</f>
        <v>7</v>
      </c>
      <c r="E43" s="12" t="str">
        <f>'Tabela 2'!S38</f>
        <v/>
      </c>
      <c r="F43" s="12">
        <f>'Tabela 2'!T38</f>
        <v>7</v>
      </c>
      <c r="G43" s="13" t="str">
        <f>'Tabela 2'!U38</f>
        <v>F</v>
      </c>
    </row>
    <row r="44" spans="1:7" ht="14.4" customHeight="1" x14ac:dyDescent="0.3">
      <c r="A44" s="12">
        <f t="shared" si="0"/>
        <v>38</v>
      </c>
      <c r="B44" s="12" t="str">
        <f>Evidencija!A45</f>
        <v>18/2017</v>
      </c>
      <c r="C44" s="12" t="str">
        <f>Evidencija!B45</f>
        <v>Nikola Vlahović</v>
      </c>
      <c r="D44" s="12">
        <f>'Tabela 2'!K39</f>
        <v>14</v>
      </c>
      <c r="E44" s="12">
        <f>'Tabela 2'!S39</f>
        <v>0</v>
      </c>
      <c r="F44" s="12">
        <f>'Tabela 2'!T39</f>
        <v>14</v>
      </c>
      <c r="G44" s="13" t="str">
        <f>'Tabela 2'!U39</f>
        <v>F</v>
      </c>
    </row>
    <row r="45" spans="1:7" ht="14.4" customHeight="1" x14ac:dyDescent="0.3">
      <c r="A45" s="12">
        <f t="shared" si="0"/>
        <v>39</v>
      </c>
      <c r="B45" s="12" t="str">
        <f>Evidencija!A46</f>
        <v>24/2017</v>
      </c>
      <c r="C45" s="12" t="str">
        <f>Evidencija!B46</f>
        <v>Aleksa Radnić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 t="str">
        <f>'Tabela 2'!U40</f>
        <v>F</v>
      </c>
    </row>
    <row r="46" spans="1:7" ht="14.4" customHeight="1" x14ac:dyDescent="0.3">
      <c r="A46" s="12">
        <f t="shared" si="0"/>
        <v>40</v>
      </c>
      <c r="B46" s="12" t="str">
        <f>Evidencija!A47</f>
        <v>36/2017</v>
      </c>
      <c r="C46" s="12" t="str">
        <f>Evidencija!B47</f>
        <v>Almin Kalač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 t="str">
        <f>'Tabela 2'!U41</f>
        <v>F</v>
      </c>
    </row>
    <row r="47" spans="1:7" ht="14.4" customHeight="1" x14ac:dyDescent="0.3">
      <c r="A47" s="12">
        <f t="shared" si="0"/>
        <v>41</v>
      </c>
      <c r="B47" s="12" t="str">
        <f>Evidencija!A48</f>
        <v>46/2017</v>
      </c>
      <c r="C47" s="12" t="str">
        <f>Evidencija!B48</f>
        <v>Jovana Rakočević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 t="str">
        <f>'Tabela 2'!U42</f>
        <v>F</v>
      </c>
    </row>
    <row r="48" spans="1:7" ht="14.4" customHeight="1" x14ac:dyDescent="0.3">
      <c r="A48" s="12">
        <f t="shared" si="0"/>
        <v>42</v>
      </c>
      <c r="B48" s="12" t="str">
        <f>Evidencija!A49</f>
        <v>47/2017</v>
      </c>
      <c r="C48" s="12" t="str">
        <f>Evidencija!B49</f>
        <v>Miloš Lakićević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 t="str">
        <f>'Tabela 2'!U43</f>
        <v>F</v>
      </c>
    </row>
    <row r="49" spans="1:7" ht="14.4" customHeight="1" x14ac:dyDescent="0.3">
      <c r="A49" s="12">
        <f t="shared" si="0"/>
        <v>43</v>
      </c>
      <c r="B49" s="12" t="str">
        <f>Evidencija!A50</f>
        <v>5/2016</v>
      </c>
      <c r="C49" s="12" t="str">
        <f>Evidencija!B50</f>
        <v>Pavle Raičević</v>
      </c>
      <c r="D49" s="12">
        <f>'Tabela 2'!K44</f>
        <v>15</v>
      </c>
      <c r="E49" s="12" t="str">
        <f>'Tabela 2'!S44</f>
        <v/>
      </c>
      <c r="F49" s="12">
        <f>'Tabela 2'!T44</f>
        <v>15</v>
      </c>
      <c r="G49" s="13" t="str">
        <f>'Tabela 2'!U44</f>
        <v>F</v>
      </c>
    </row>
    <row r="50" spans="1:7" ht="14.4" customHeight="1" x14ac:dyDescent="0.3">
      <c r="A50" s="12">
        <f t="shared" si="0"/>
        <v>44</v>
      </c>
      <c r="B50" s="12" t="str">
        <f>Evidencija!A51</f>
        <v>50/2016</v>
      </c>
      <c r="C50" s="12" t="str">
        <f>Evidencija!B51</f>
        <v>Aleksa Vujošević</v>
      </c>
      <c r="D50" s="12">
        <f>'Tabela 2'!K45</f>
        <v>0</v>
      </c>
      <c r="E50" s="12" t="str">
        <f>'Tabela 2'!S45</f>
        <v/>
      </c>
      <c r="F50" s="12">
        <f>'Tabela 2'!T45</f>
        <v>0</v>
      </c>
      <c r="G50" s="13" t="str">
        <f>'Tabela 2'!U45</f>
        <v>F</v>
      </c>
    </row>
    <row r="51" spans="1:7" ht="14.4" customHeight="1" x14ac:dyDescent="0.3">
      <c r="A51" s="12">
        <f t="shared" si="0"/>
        <v>45</v>
      </c>
      <c r="B51" s="12" t="str">
        <f>Evidencija!A52</f>
        <v>55/2016</v>
      </c>
      <c r="C51" s="12" t="str">
        <f>Evidencija!B52</f>
        <v>Andrijana Bošković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 t="str">
        <f>'Tabela 2'!U46</f>
        <v>F</v>
      </c>
    </row>
    <row r="52" spans="1:7" ht="14.4" customHeight="1" x14ac:dyDescent="0.3">
      <c r="A52" s="12">
        <f t="shared" si="0"/>
        <v>46</v>
      </c>
      <c r="B52" s="12" t="str">
        <f>Evidencija!A53</f>
        <v>6/2015</v>
      </c>
      <c r="C52" s="12" t="str">
        <f>Evidencija!B53</f>
        <v>Amin Odžić</v>
      </c>
      <c r="D52" s="12">
        <f>'Tabela 2'!K47</f>
        <v>14</v>
      </c>
      <c r="E52" s="12" t="str">
        <f>'Tabela 2'!S47</f>
        <v/>
      </c>
      <c r="F52" s="12">
        <f>'Tabela 2'!T47</f>
        <v>14</v>
      </c>
      <c r="G52" s="13" t="str">
        <f>'Tabela 2'!U47</f>
        <v>F</v>
      </c>
    </row>
    <row r="53" spans="1:7" ht="14.4" customHeight="1" x14ac:dyDescent="0.3">
      <c r="A53" s="12">
        <f t="shared" si="0"/>
        <v>47</v>
      </c>
      <c r="B53" s="12" t="str">
        <f>Evidencija!A54</f>
        <v>11/2015</v>
      </c>
      <c r="C53" s="12" t="str">
        <f>Evidencija!B54</f>
        <v>Teodora Bulatović</v>
      </c>
      <c r="D53" s="12">
        <f>'Tabela 2'!K48</f>
        <v>19</v>
      </c>
      <c r="E53" s="12">
        <f>'Tabela 2'!S48</f>
        <v>26</v>
      </c>
      <c r="F53" s="12">
        <f>'Tabela 2'!T48</f>
        <v>45</v>
      </c>
      <c r="G53" s="13" t="str">
        <f>'Tabela 2'!U48</f>
        <v>E</v>
      </c>
    </row>
    <row r="54" spans="1:7" ht="14.4" customHeight="1" x14ac:dyDescent="0.3">
      <c r="A54" s="12">
        <f t="shared" si="0"/>
        <v>48</v>
      </c>
      <c r="B54" s="12" t="str">
        <f>Evidencija!A55</f>
        <v>7012/2015</v>
      </c>
      <c r="C54" s="12" t="str">
        <f>Evidencija!B55</f>
        <v>Sofija Vlahović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 t="str">
        <f>'Tabela 2'!U49</f>
        <v>F</v>
      </c>
    </row>
    <row r="55" spans="1:7" ht="14.4" customHeight="1" x14ac:dyDescent="0.3">
      <c r="A55" s="12">
        <f t="shared" si="0"/>
        <v>49</v>
      </c>
      <c r="B55" s="12" t="str">
        <f>Evidencija!A56</f>
        <v>7034/2015</v>
      </c>
      <c r="C55" s="12" t="str">
        <f>Evidencija!B56</f>
        <v>Vladana Nikaljević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 t="str">
        <f>'Tabela 2'!U50</f>
        <v>F</v>
      </c>
    </row>
    <row r="56" spans="1:7" ht="14.4" customHeight="1" x14ac:dyDescent="0.3">
      <c r="A56" s="12">
        <f t="shared" si="0"/>
        <v>50</v>
      </c>
      <c r="B56" s="12" t="str">
        <f>Evidencija!A57</f>
        <v>35/2014</v>
      </c>
      <c r="C56" s="12" t="str">
        <f>Evidencija!B57</f>
        <v>Tatjana Vučinić</v>
      </c>
      <c r="D56" s="12">
        <f>'Tabela 2'!K51</f>
        <v>25</v>
      </c>
      <c r="E56" s="12">
        <f>'Tabela 2'!S51</f>
        <v>20</v>
      </c>
      <c r="F56" s="12">
        <f>'Tabela 2'!T51</f>
        <v>45</v>
      </c>
      <c r="G56" s="13" t="str">
        <f>'Tabela 2'!U51</f>
        <v>E</v>
      </c>
    </row>
    <row r="57" spans="1:7" ht="14.4" customHeight="1" x14ac:dyDescent="0.3">
      <c r="A57" s="12">
        <f t="shared" si="0"/>
        <v>51</v>
      </c>
      <c r="B57" s="12" t="str">
        <f>Evidencija!A58</f>
        <v>48/2014</v>
      </c>
      <c r="C57" s="12" t="str">
        <f>Evidencija!B58</f>
        <v>Ivana Praščević</v>
      </c>
      <c r="D57" s="12">
        <f>'Tabela 2'!K52</f>
        <v>0</v>
      </c>
      <c r="E57" s="12" t="str">
        <f>'Tabela 2'!S52</f>
        <v/>
      </c>
      <c r="F57" s="12">
        <f>'Tabela 2'!T52</f>
        <v>0</v>
      </c>
      <c r="G57" s="13" t="str">
        <f>'Tabela 2'!U52</f>
        <v>F</v>
      </c>
    </row>
    <row r="58" spans="1:7" ht="14.4" customHeight="1" x14ac:dyDescent="0.3">
      <c r="A58" s="12">
        <f t="shared" si="0"/>
        <v>52</v>
      </c>
      <c r="B58" s="12" t="str">
        <f>Evidencija!A59</f>
        <v>7041/2014</v>
      </c>
      <c r="C58" s="12" t="str">
        <f>Evidencija!B59</f>
        <v>Aleksa Doderović</v>
      </c>
      <c r="D58" s="12">
        <f>'Tabela 2'!K53</f>
        <v>15</v>
      </c>
      <c r="E58" s="12" t="str">
        <f>'Tabela 2'!S53</f>
        <v/>
      </c>
      <c r="F58" s="12">
        <f>'Tabela 2'!T53</f>
        <v>15</v>
      </c>
      <c r="G58" s="13" t="str">
        <f>'Tabela 2'!U53</f>
        <v>F</v>
      </c>
    </row>
    <row r="59" spans="1:7" ht="14.4" customHeight="1" x14ac:dyDescent="0.3">
      <c r="A59" s="12">
        <f t="shared" si="0"/>
        <v>53</v>
      </c>
      <c r="B59" s="12" t="str">
        <f>Evidencija!A60</f>
        <v>42/2013</v>
      </c>
      <c r="C59" s="12" t="str">
        <f>Evidencija!B60</f>
        <v>Milena Dragić</v>
      </c>
      <c r="D59" s="12">
        <f>'Tabela 2'!K54</f>
        <v>6</v>
      </c>
      <c r="E59" s="12" t="str">
        <f>'Tabela 2'!S54</f>
        <v/>
      </c>
      <c r="F59" s="12">
        <f>'Tabela 2'!T54</f>
        <v>6</v>
      </c>
      <c r="G59" s="13" t="str">
        <f>'Tabela 2'!U54</f>
        <v>F</v>
      </c>
    </row>
    <row r="60" spans="1:7" ht="14.4" customHeight="1" x14ac:dyDescent="0.3">
      <c r="A60" s="12">
        <f t="shared" si="0"/>
        <v>54</v>
      </c>
      <c r="B60" s="12" t="str">
        <f>Evidencija!A61</f>
        <v>7036/2012</v>
      </c>
      <c r="C60" s="12" t="str">
        <f>Evidencija!B61</f>
        <v>Milica Maksimović</v>
      </c>
      <c r="D60" s="12">
        <f>'Tabela 2'!K55</f>
        <v>11</v>
      </c>
      <c r="E60" s="12" t="str">
        <f>'Tabela 2'!S55</f>
        <v/>
      </c>
      <c r="F60" s="12">
        <f>'Tabela 2'!T55</f>
        <v>11</v>
      </c>
      <c r="G60" s="13" t="str">
        <f>'Tabela 2'!U55</f>
        <v>F</v>
      </c>
    </row>
    <row r="61" spans="1:7" ht="14.4" customHeight="1" x14ac:dyDescent="0.3">
      <c r="A61" s="12">
        <f t="shared" si="0"/>
        <v>55</v>
      </c>
      <c r="B61" s="12" t="str">
        <f>Evidencija!A62</f>
        <v>46/2019</v>
      </c>
      <c r="C61" s="12" t="str">
        <f>Evidencija!B62</f>
        <v>Mia Mijailović</v>
      </c>
      <c r="D61" s="12">
        <f>'Tabela 2'!K56</f>
        <v>2</v>
      </c>
      <c r="E61" s="12" t="str">
        <f>'Tabela 2'!S56</f>
        <v/>
      </c>
      <c r="F61" s="12">
        <f>'Tabela 2'!T56</f>
        <v>2</v>
      </c>
      <c r="G61" s="13" t="str">
        <f>'Tabela 2'!U56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88" t="s">
        <v>208</v>
      </c>
      <c r="B1" s="88"/>
      <c r="C1" s="8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88" t="s">
        <v>229</v>
      </c>
      <c r="B2" s="88"/>
      <c r="C2" s="8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88" t="s">
        <v>209</v>
      </c>
      <c r="B3" s="88"/>
      <c r="C3" s="8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9" t="s">
        <v>230</v>
      </c>
      <c r="B4" s="89"/>
      <c r="C4" s="8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88" t="s">
        <v>210</v>
      </c>
      <c r="B5" s="88"/>
      <c r="C5" s="8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88" t="s">
        <v>211</v>
      </c>
      <c r="B6" s="88"/>
      <c r="C6" s="8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7" t="s">
        <v>212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4"/>
      <c r="U8" s="14"/>
      <c r="V8" s="14"/>
      <c r="W8" s="14"/>
    </row>
    <row r="9" spans="1:23" x14ac:dyDescent="0.3">
      <c r="A9" s="79" t="s">
        <v>213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4"/>
      <c r="U9" s="14"/>
      <c r="V9" s="14"/>
      <c r="W9" s="14"/>
    </row>
    <row r="10" spans="1:23" x14ac:dyDescent="0.3">
      <c r="A10" s="79" t="s">
        <v>214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5" t="s">
        <v>215</v>
      </c>
      <c r="B12" s="67" t="s">
        <v>216</v>
      </c>
      <c r="C12" s="67" t="s">
        <v>217</v>
      </c>
      <c r="D12" s="84" t="s">
        <v>218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84" t="s">
        <v>219</v>
      </c>
      <c r="Q12" s="85"/>
      <c r="R12" s="85"/>
      <c r="S12" s="87"/>
      <c r="T12" s="14"/>
      <c r="U12" s="14"/>
      <c r="V12" s="14"/>
      <c r="W12" s="14"/>
    </row>
    <row r="13" spans="1:23" x14ac:dyDescent="0.3">
      <c r="A13" s="80"/>
      <c r="B13" s="82"/>
      <c r="C13" s="82"/>
      <c r="D13" s="76" t="s">
        <v>220</v>
      </c>
      <c r="E13" s="58"/>
      <c r="F13" s="76" t="s">
        <v>221</v>
      </c>
      <c r="G13" s="58"/>
      <c r="H13" s="76" t="s">
        <v>222</v>
      </c>
      <c r="I13" s="58"/>
      <c r="J13" s="76" t="s">
        <v>223</v>
      </c>
      <c r="K13" s="58"/>
      <c r="L13" s="76" t="s">
        <v>224</v>
      </c>
      <c r="M13" s="58"/>
      <c r="N13" s="76" t="s">
        <v>225</v>
      </c>
      <c r="O13" s="58"/>
      <c r="P13" s="76" t="s">
        <v>226</v>
      </c>
      <c r="Q13" s="58"/>
      <c r="R13" s="76" t="s">
        <v>227</v>
      </c>
      <c r="S13" s="57"/>
      <c r="T13" s="14"/>
      <c r="U13" s="14"/>
      <c r="V13" s="14"/>
      <c r="W13" s="14"/>
    </row>
    <row r="14" spans="1:23" ht="15" thickBot="1" x14ac:dyDescent="0.35">
      <c r="A14" s="81"/>
      <c r="B14" s="83"/>
      <c r="C14" s="83"/>
      <c r="D14" s="18" t="s">
        <v>215</v>
      </c>
      <c r="E14" s="18" t="s">
        <v>228</v>
      </c>
      <c r="F14" s="18" t="s">
        <v>215</v>
      </c>
      <c r="G14" s="18" t="s">
        <v>228</v>
      </c>
      <c r="H14" s="18" t="s">
        <v>215</v>
      </c>
      <c r="I14" s="18" t="s">
        <v>228</v>
      </c>
      <c r="J14" s="18" t="s">
        <v>215</v>
      </c>
      <c r="K14" s="18" t="s">
        <v>228</v>
      </c>
      <c r="L14" s="18" t="s">
        <v>215</v>
      </c>
      <c r="M14" s="18" t="s">
        <v>228</v>
      </c>
      <c r="N14" s="18" t="s">
        <v>215</v>
      </c>
      <c r="O14" s="18" t="s">
        <v>228</v>
      </c>
      <c r="P14" s="18" t="s">
        <v>215</v>
      </c>
      <c r="Q14" s="18" t="s">
        <v>228</v>
      </c>
      <c r="R14" s="18" t="s">
        <v>215</v>
      </c>
      <c r="S14" s="19" t="s">
        <v>228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193</v>
      </c>
      <c r="C15" s="21">
        <f>+F15+D15+H15+J15+L15+N15</f>
        <v>55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1</v>
      </c>
      <c r="G15" s="21">
        <f>ROUND(100*F15/C15,1)</f>
        <v>1.8</v>
      </c>
      <c r="H15" s="21">
        <f>COUNTIF(Zaključne!G7:G61, "=C")</f>
        <v>2</v>
      </c>
      <c r="I15" s="21">
        <f>ROUND(100*H15/C15,1)</f>
        <v>3.6</v>
      </c>
      <c r="J15" s="21">
        <f>COUNTIF(Zaključne!G7:G61, "=D")</f>
        <v>3</v>
      </c>
      <c r="K15" s="21">
        <f>ROUND(100*J15/C15,1)</f>
        <v>5.5</v>
      </c>
      <c r="L15" s="21">
        <f>COUNTIF(Zaključne!G7:G61, "=E")</f>
        <v>18</v>
      </c>
      <c r="M15" s="21">
        <f>ROUND(100*L15/C15,1)</f>
        <v>32.700000000000003</v>
      </c>
      <c r="N15" s="21">
        <f>COUNTIF(Zaključne!G7:G61, "=F")</f>
        <v>31</v>
      </c>
      <c r="O15" s="21">
        <f>MAX(0,100-E15-G15-I15-K15-M15)</f>
        <v>56.400000000000006</v>
      </c>
      <c r="P15" s="21">
        <f>+D15+F15+H15+J15+L15</f>
        <v>24</v>
      </c>
      <c r="Q15" s="21">
        <f>ROUND(100*P15/C15,1)</f>
        <v>43.6</v>
      </c>
      <c r="R15" s="21">
        <f>+N15</f>
        <v>31</v>
      </c>
      <c r="S15" s="22">
        <f>O15</f>
        <v>56.400000000000006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5" t="s">
        <v>234</v>
      </c>
      <c r="O19" s="75"/>
      <c r="P19" s="75"/>
      <c r="Q19" s="75"/>
      <c r="R19" s="75"/>
      <c r="S19" s="75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4" t="s">
        <v>233</v>
      </c>
      <c r="O20" s="74"/>
      <c r="P20" s="74"/>
      <c r="Q20" s="74"/>
      <c r="R20" s="74"/>
      <c r="S20" s="74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2021-02-10T11:32:38Z</dcterms:modified>
</cp:coreProperties>
</file>