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firstSheet="2" activeTab="2"/>
  </bookViews>
  <sheets>
    <sheet name="Detalji 1" sheetId="1" state="hidden" r:id="rId1"/>
    <sheet name="Tabela 2" sheetId="2" state="hidden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2'!$A$1:$AB$1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7" i="4"/>
  <c r="F8" i="4"/>
  <c r="F9" i="4"/>
  <c r="F10" i="4"/>
  <c r="F11" i="4"/>
  <c r="F12" i="4"/>
  <c r="F7" i="4"/>
  <c r="E8" i="4"/>
  <c r="E9" i="4"/>
  <c r="E10" i="4"/>
  <c r="E11" i="4"/>
  <c r="E12" i="4"/>
  <c r="E7" i="4"/>
  <c r="D8" i="4"/>
  <c r="D9" i="4"/>
  <c r="D10" i="4"/>
  <c r="D11" i="4"/>
  <c r="D12" i="4"/>
  <c r="D7" i="4"/>
  <c r="G9" i="3"/>
  <c r="G10" i="3"/>
  <c r="G11" i="3"/>
  <c r="G12" i="3"/>
  <c r="G13" i="3"/>
  <c r="G8" i="3"/>
  <c r="B9" i="3"/>
  <c r="B10" i="3"/>
  <c r="B11" i="3"/>
  <c r="B12" i="3"/>
  <c r="B13" i="3"/>
  <c r="B8" i="3"/>
  <c r="A12" i="3"/>
  <c r="A13" i="3"/>
  <c r="A9" i="3"/>
  <c r="A10" i="3"/>
  <c r="A11" i="3"/>
  <c r="A8" i="3"/>
  <c r="AB9" i="2" l="1"/>
  <c r="AB10" i="2"/>
  <c r="AB11" i="2"/>
  <c r="AB12" i="2"/>
  <c r="AB13" i="2"/>
  <c r="AB2" i="2"/>
  <c r="AB14" i="2"/>
  <c r="AB15" i="2"/>
  <c r="AB16" i="2"/>
  <c r="AB17" i="2"/>
  <c r="AB18" i="2"/>
  <c r="AB19" i="2"/>
  <c r="AB3" i="2"/>
  <c r="AB20" i="2"/>
  <c r="AB4" i="2"/>
  <c r="AB21" i="2"/>
  <c r="AB22" i="2"/>
  <c r="AB23" i="2"/>
  <c r="AB24" i="2"/>
  <c r="AB25" i="2"/>
  <c r="AB26" i="2"/>
  <c r="AB27" i="2"/>
  <c r="AB28" i="2"/>
  <c r="AB5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6" i="2"/>
  <c r="AB49" i="2"/>
  <c r="AB50" i="2"/>
  <c r="AB51" i="2"/>
  <c r="AB52" i="2"/>
  <c r="AB53" i="2"/>
  <c r="AB7" i="2"/>
  <c r="AB54" i="2"/>
  <c r="AB55" i="2"/>
  <c r="AB56" i="2"/>
  <c r="AB8" i="2"/>
  <c r="J8" i="2" l="1"/>
  <c r="A10" i="4"/>
  <c r="A11" i="4"/>
  <c r="A12" i="4" s="1"/>
  <c r="A8" i="4"/>
  <c r="A9" i="4" s="1"/>
  <c r="G9" i="2"/>
  <c r="G10" i="2"/>
  <c r="G11" i="2"/>
  <c r="G12" i="2"/>
  <c r="G13" i="2"/>
  <c r="G2" i="2"/>
  <c r="G14" i="2"/>
  <c r="G15" i="2"/>
  <c r="G16" i="2"/>
  <c r="G17" i="2"/>
  <c r="G18" i="2"/>
  <c r="G19" i="2"/>
  <c r="G3" i="2"/>
  <c r="K3" i="2" s="1"/>
  <c r="G20" i="2"/>
  <c r="G4" i="2"/>
  <c r="G21" i="2"/>
  <c r="G22" i="2"/>
  <c r="G23" i="2"/>
  <c r="G24" i="2"/>
  <c r="G25" i="2"/>
  <c r="G26" i="2"/>
  <c r="G27" i="2"/>
  <c r="G28" i="2"/>
  <c r="G5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K45" i="2" s="1"/>
  <c r="G46" i="2"/>
  <c r="G47" i="2"/>
  <c r="G48" i="2"/>
  <c r="G6" i="2"/>
  <c r="K6" i="2" s="1"/>
  <c r="G49" i="2"/>
  <c r="G50" i="2"/>
  <c r="G51" i="2"/>
  <c r="G52" i="2"/>
  <c r="G53" i="2"/>
  <c r="G7" i="2"/>
  <c r="K7" i="2" s="1"/>
  <c r="G54" i="2"/>
  <c r="G55" i="2"/>
  <c r="G56" i="2"/>
  <c r="G8" i="2"/>
  <c r="J9" i="2"/>
  <c r="J10" i="2"/>
  <c r="J11" i="2"/>
  <c r="J12" i="2"/>
  <c r="J13" i="2"/>
  <c r="J2" i="2"/>
  <c r="J14" i="2"/>
  <c r="J15" i="2"/>
  <c r="J16" i="2"/>
  <c r="J17" i="2"/>
  <c r="J18" i="2"/>
  <c r="J19" i="2"/>
  <c r="J3" i="2"/>
  <c r="J20" i="2"/>
  <c r="J4" i="2"/>
  <c r="J21" i="2"/>
  <c r="J22" i="2"/>
  <c r="J23" i="2"/>
  <c r="J24" i="2"/>
  <c r="J25" i="2"/>
  <c r="J26" i="2"/>
  <c r="J27" i="2"/>
  <c r="J28" i="2"/>
  <c r="J5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6" i="2"/>
  <c r="J49" i="2"/>
  <c r="J50" i="2"/>
  <c r="J51" i="2"/>
  <c r="J52" i="2"/>
  <c r="J53" i="2"/>
  <c r="J7" i="2"/>
  <c r="J54" i="2"/>
  <c r="J55" i="2"/>
  <c r="J56" i="2"/>
  <c r="C8" i="4"/>
  <c r="C9" i="4"/>
  <c r="C10" i="4"/>
  <c r="C11" i="4"/>
  <c r="C12" i="4"/>
  <c r="B7" i="4"/>
  <c r="C7" i="4"/>
  <c r="B8" i="4"/>
  <c r="B9" i="4"/>
  <c r="B10" i="4"/>
  <c r="B11" i="4"/>
  <c r="B12" i="4"/>
  <c r="K8" i="2" l="1"/>
  <c r="K55" i="2"/>
  <c r="K41" i="2"/>
  <c r="K33" i="2"/>
  <c r="K26" i="2"/>
  <c r="K13" i="2"/>
  <c r="K47" i="2"/>
  <c r="K39" i="2"/>
  <c r="K31" i="2"/>
  <c r="K24" i="2"/>
  <c r="K18" i="2"/>
  <c r="K11" i="2"/>
  <c r="K53" i="2"/>
  <c r="K46" i="2"/>
  <c r="K29" i="2"/>
  <c r="K23" i="2"/>
  <c r="K52" i="2"/>
  <c r="K22" i="2"/>
  <c r="K54" i="2"/>
  <c r="K48" i="2"/>
  <c r="K40" i="2"/>
  <c r="K32" i="2"/>
  <c r="K25" i="2"/>
  <c r="K19" i="2"/>
  <c r="K12" i="2"/>
  <c r="K17" i="2"/>
  <c r="K16" i="2"/>
  <c r="K38" i="2"/>
  <c r="K10" i="2"/>
  <c r="K37" i="2"/>
  <c r="K9" i="2"/>
  <c r="K30" i="2"/>
  <c r="K51" i="2"/>
  <c r="K44" i="2"/>
  <c r="K36" i="2"/>
  <c r="K5" i="2"/>
  <c r="K21" i="2"/>
  <c r="K15" i="2"/>
  <c r="K50" i="2"/>
  <c r="K43" i="2"/>
  <c r="K28" i="2"/>
  <c r="K4" i="2"/>
  <c r="K14" i="2"/>
  <c r="K35" i="2"/>
  <c r="K56" i="2"/>
  <c r="K49" i="2"/>
  <c r="K42" i="2"/>
  <c r="K34" i="2"/>
  <c r="K27" i="2"/>
  <c r="K20" i="2"/>
  <c r="K2" i="2"/>
  <c r="R9" i="2"/>
  <c r="R10" i="2"/>
  <c r="R11" i="2"/>
  <c r="R12" i="2"/>
  <c r="R13" i="2"/>
  <c r="R2" i="2"/>
  <c r="R14" i="2"/>
  <c r="R15" i="2"/>
  <c r="R16" i="2"/>
  <c r="R17" i="2"/>
  <c r="R18" i="2"/>
  <c r="R19" i="2"/>
  <c r="R3" i="2"/>
  <c r="R20" i="2"/>
  <c r="R4" i="2"/>
  <c r="R21" i="2"/>
  <c r="R22" i="2"/>
  <c r="R23" i="2"/>
  <c r="R24" i="2"/>
  <c r="R25" i="2"/>
  <c r="R26" i="2"/>
  <c r="R27" i="2"/>
  <c r="R28" i="2"/>
  <c r="R5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6" i="2"/>
  <c r="R49" i="2"/>
  <c r="R50" i="2"/>
  <c r="R51" i="2"/>
  <c r="R52" i="2"/>
  <c r="R53" i="2"/>
  <c r="R7" i="2"/>
  <c r="R54" i="2"/>
  <c r="R55" i="2"/>
  <c r="R56" i="2"/>
  <c r="R8" i="2"/>
  <c r="O8" i="2"/>
  <c r="O9" i="2"/>
  <c r="O10" i="2"/>
  <c r="O11" i="2"/>
  <c r="O12" i="2"/>
  <c r="O13" i="2"/>
  <c r="O2" i="2"/>
  <c r="O14" i="2"/>
  <c r="O15" i="2"/>
  <c r="O16" i="2"/>
  <c r="O17" i="2"/>
  <c r="O18" i="2"/>
  <c r="O19" i="2"/>
  <c r="O3" i="2"/>
  <c r="O20" i="2"/>
  <c r="O4" i="2"/>
  <c r="O21" i="2"/>
  <c r="O22" i="2"/>
  <c r="O23" i="2"/>
  <c r="O24" i="2"/>
  <c r="O25" i="2"/>
  <c r="O26" i="2"/>
  <c r="O27" i="2"/>
  <c r="O28" i="2"/>
  <c r="O5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6" i="2"/>
  <c r="O49" i="2"/>
  <c r="O50" i="2"/>
  <c r="O51" i="2"/>
  <c r="O52" i="2"/>
  <c r="O53" i="2"/>
  <c r="O7" i="2"/>
  <c r="O54" i="2"/>
  <c r="O55" i="2"/>
  <c r="O56" i="2"/>
  <c r="T34" i="2" l="1"/>
  <c r="S34" i="2"/>
  <c r="T55" i="2"/>
  <c r="S55" i="2"/>
  <c r="T6" i="2"/>
  <c r="S6" i="2"/>
  <c r="T41" i="2"/>
  <c r="S41" i="2"/>
  <c r="T33" i="2"/>
  <c r="S33" i="2"/>
  <c r="T26" i="2"/>
  <c r="S26" i="2"/>
  <c r="T3" i="2"/>
  <c r="S3" i="2"/>
  <c r="S13" i="2"/>
  <c r="T54" i="2"/>
  <c r="S54" i="2"/>
  <c r="T19" i="2"/>
  <c r="S19" i="2"/>
  <c r="T12" i="2"/>
  <c r="S12" i="2"/>
  <c r="S49" i="2"/>
  <c r="T2" i="2"/>
  <c r="S2" i="2"/>
  <c r="T40" i="2"/>
  <c r="S40" i="2"/>
  <c r="T31" i="2"/>
  <c r="S31" i="2"/>
  <c r="T24" i="2"/>
  <c r="S24" i="2"/>
  <c r="S18" i="2"/>
  <c r="T11" i="2"/>
  <c r="S11" i="2"/>
  <c r="T56" i="2"/>
  <c r="S56" i="2"/>
  <c r="T20" i="2"/>
  <c r="S20" i="2"/>
  <c r="T32" i="2"/>
  <c r="S32" i="2"/>
  <c r="T53" i="2"/>
  <c r="S53" i="2"/>
  <c r="T30" i="2"/>
  <c r="S30" i="2"/>
  <c r="T23" i="2"/>
  <c r="S23" i="2"/>
  <c r="T17" i="2"/>
  <c r="S17" i="2"/>
  <c r="T10" i="2"/>
  <c r="S10" i="2"/>
  <c r="T42" i="2"/>
  <c r="S42" i="2"/>
  <c r="T47" i="2"/>
  <c r="S47" i="2"/>
  <c r="T37" i="2"/>
  <c r="S37" i="2"/>
  <c r="T29" i="2"/>
  <c r="S29" i="2"/>
  <c r="T22" i="2"/>
  <c r="S22" i="2"/>
  <c r="S16" i="2"/>
  <c r="T9" i="2"/>
  <c r="S9" i="2"/>
  <c r="T27" i="2"/>
  <c r="S27" i="2"/>
  <c r="T25" i="2"/>
  <c r="S25" i="2"/>
  <c r="T39" i="2"/>
  <c r="S39" i="2"/>
  <c r="T38" i="2"/>
  <c r="S38" i="2"/>
  <c r="T45" i="2"/>
  <c r="S45" i="2"/>
  <c r="T51" i="2"/>
  <c r="S51" i="2"/>
  <c r="T44" i="2"/>
  <c r="S44" i="2"/>
  <c r="S36" i="2"/>
  <c r="T5" i="2"/>
  <c r="S5" i="2"/>
  <c r="T21" i="2"/>
  <c r="S21" i="2"/>
  <c r="T15" i="2"/>
  <c r="S15" i="2"/>
  <c r="T8" i="2"/>
  <c r="U8" i="2" s="1"/>
  <c r="S8" i="2"/>
  <c r="T48" i="2"/>
  <c r="S48" i="2"/>
  <c r="T7" i="2"/>
  <c r="S7" i="2"/>
  <c r="T46" i="2"/>
  <c r="S46" i="2"/>
  <c r="T50" i="2"/>
  <c r="S50" i="2"/>
  <c r="T43" i="2"/>
  <c r="S43" i="2"/>
  <c r="T35" i="2"/>
  <c r="S35" i="2"/>
  <c r="T28" i="2"/>
  <c r="S28" i="2"/>
  <c r="T4" i="2"/>
  <c r="S4" i="2"/>
  <c r="T14" i="2"/>
  <c r="S14" i="2"/>
  <c r="S52" i="2"/>
  <c r="T49" i="2"/>
  <c r="T13" i="2"/>
  <c r="T18" i="2"/>
  <c r="T52" i="2"/>
  <c r="T16" i="2"/>
  <c r="T36" i="2"/>
  <c r="U9" i="2" l="1"/>
  <c r="U10" i="2"/>
  <c r="U11" i="2"/>
  <c r="U12" i="2"/>
  <c r="U13" i="2"/>
  <c r="U2" i="2"/>
  <c r="U14" i="2"/>
  <c r="U15" i="2"/>
  <c r="U16" i="2"/>
  <c r="U17" i="2"/>
  <c r="U18" i="2"/>
  <c r="U19" i="2"/>
  <c r="U3" i="2"/>
  <c r="U20" i="2"/>
  <c r="U4" i="2"/>
  <c r="U21" i="2"/>
  <c r="U22" i="2"/>
  <c r="U23" i="2"/>
  <c r="U24" i="2"/>
  <c r="U25" i="2"/>
  <c r="U26" i="2"/>
  <c r="U27" i="2"/>
  <c r="U28" i="2"/>
  <c r="U5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6" i="2"/>
  <c r="U49" i="2"/>
  <c r="U50" i="2"/>
  <c r="U51" i="2"/>
  <c r="U52" i="2"/>
  <c r="U53" i="2"/>
  <c r="U7" i="2"/>
  <c r="U54" i="2"/>
  <c r="U55" i="2"/>
  <c r="U56" i="2"/>
  <c r="L15" i="5" l="1"/>
  <c r="J15" i="5"/>
  <c r="H15" i="5"/>
  <c r="F15" i="5"/>
  <c r="D15" i="5"/>
  <c r="N15" i="5"/>
  <c r="R15" i="5" s="1"/>
  <c r="P15" i="5" l="1"/>
  <c r="C15" i="5"/>
  <c r="K15" i="5" s="1"/>
  <c r="G15" i="5"/>
  <c r="M15" i="5"/>
  <c r="I15" i="5" l="1"/>
  <c r="E15" i="5"/>
  <c r="Q15" i="5"/>
  <c r="O15" i="5" l="1"/>
  <c r="S15" i="5" s="1"/>
</calcChain>
</file>

<file path=xl/sharedStrings.xml><?xml version="1.0" encoding="utf-8"?>
<sst xmlns="http://schemas.openxmlformats.org/spreadsheetml/2006/main" count="359" uniqueCount="244">
  <si>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</si>
  <si>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</si>
  <si>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</si>
  <si>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</si>
  <si>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</si>
  <si>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</si>
  <si>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</si>
  <si>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</si>
  <si>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</si>
  <si>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</si>
  <si>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</si>
  <si>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</si>
  <si>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</si>
  <si>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</si>
  <si>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</si>
  <si>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</si>
  <si>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</si>
  <si>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</si>
  <si>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</si>
  <si>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</si>
  <si>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</si>
  <si>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</si>
  <si>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</si>
  <si>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</si>
  <si>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</si>
  <si>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</si>
  <si>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</si>
  <si>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</si>
  <si>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</si>
  <si>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</si>
  <si>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</si>
  <si>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</si>
  <si>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</si>
  <si>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</si>
  <si>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</si>
  <si>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</si>
  <si>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</si>
  <si>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</si>
  <si>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</si>
  <si>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</si>
  <si>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</si>
  <si>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</si>
  <si>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</si>
  <si>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</si>
  <si>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</si>
  <si>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</si>
  <si>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</si>
  <si>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</si>
  <si>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</si>
  <si>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</si>
  <si>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</si>
  <si>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</si>
  <si>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</si>
  <si>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</si>
  <si>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</si>
  <si>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</si>
  <si>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</si>
  <si>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</si>
  <si>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</si>
  <si>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</si>
  <si>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</si>
  <si>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</si>
  <si>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</si>
  <si>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</si>
  <si>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</si>
  <si>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</si>
  <si>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</si>
  <si>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</si>
  <si>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</si>
  <si>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</si>
  <si>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</si>
  <si>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</si>
  <si>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</si>
  <si>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</si>
  <si>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</si>
  <si>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</si>
  <si>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</si>
  <si>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</si>
  <si>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</si>
  <si>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</si>
  <si>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</si>
  <si>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</si>
  <si>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</si>
  <si>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</si>
  <si>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</si>
  <si>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</si>
  <si>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</si>
  <si>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</si>
  <si>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</si>
  <si>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</si>
  <si>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</si>
  <si>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</si>
  <si>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</si>
  <si>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</si>
  <si>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</si>
  <si>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</si>
  <si>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</si>
  <si>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</si>
  <si>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</si>
  <si>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</si>
  <si>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</si>
  <si>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</si>
  <si>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</si>
  <si>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</si>
  <si>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</si>
  <si>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</si>
  <si>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</si>
  <si>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</si>
  <si>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</si>
  <si>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</si>
  <si>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</si>
  <si>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</si>
  <si>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</si>
  <si>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</si>
  <si>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</si>
  <si>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</si>
  <si>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</si>
  <si>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</si>
  <si>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</si>
  <si>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</si>
  <si>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</si>
  <si>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</si>
  <si>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</si>
  <si>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</si>
  <si>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</si>
  <si>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</si>
  <si>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</si>
  <si>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</si>
  <si>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</si>
  <si>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</si>
  <si>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</si>
  <si>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</si>
  <si>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</si>
  <si>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</si>
  <si>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</si>
  <si>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</si>
  <si>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</si>
  <si>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</si>
  <si>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</si>
  <si>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</si>
  <si>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</si>
  <si>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</si>
  <si>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</si>
  <si>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</si>
  <si>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</si>
  <si>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</si>
  <si>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</si>
  <si>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</si>
  <si>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</si>
  <si>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</si>
  <si>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</si>
  <si>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</si>
  <si>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</si>
  <si>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</si>
  <si>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</si>
  <si>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</si>
  <si>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</si>
  <si>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</si>
  <si>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</si>
  <si>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</si>
  <si>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</si>
  <si>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</si>
  <si>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</si>
  <si>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</si>
  <si>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</si>
  <si>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</si>
  <si>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</si>
  <si>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</si>
  <si>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</si>
  <si>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</si>
  <si>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</si>
  <si>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</si>
  <si>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</si>
  <si>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</si>
  <si>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</si>
  <si>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</si>
  <si>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</si>
  <si>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</si>
  <si>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</si>
  <si>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</si>
  <si>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</si>
  <si>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</si>
  <si>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</si>
  <si>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</si>
  <si>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</si>
  <si>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</si>
  <si>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</si>
  <si>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</si>
  <si>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</si>
  <si>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</si>
  <si>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</si>
  <si>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</si>
  <si>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</si>
  <si>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</si>
  <si>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</si>
  <si>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</si>
  <si>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</si>
  <si>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</si>
  <si>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</si>
  <si>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</si>
  <si>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</si>
  <si>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</si>
  <si>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</si>
  <si>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</si>
  <si>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</si>
  <si>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</si>
  <si>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</si>
  <si>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</si>
  <si>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</si>
  <si>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</si>
  <si>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</si>
  <si>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</si>
  <si>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</si>
  <si>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</si>
  <si>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</si>
  <si>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</si>
  <si>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</si>
  <si>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</si>
  <si>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</si>
  <si>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</si>
  <si>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</si>
  <si>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</si>
  <si>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</si>
  <si>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</si>
  <si>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</si>
  <si>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</si>
  <si>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</si>
  <si>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</si>
  <si>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</si>
  <si>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</si>
  <si>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</si>
  <si>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</si>
  <si>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</si>
  <si>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</si>
  <si>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septembar kolokvijum</t>
  </si>
  <si>
    <t>septembar zavrsni zadaci</t>
  </si>
  <si>
    <t>septembar 1 teorija</t>
  </si>
  <si>
    <t>septembar 2 kolokvijum</t>
  </si>
  <si>
    <t>septembar 2 zavrsni zadaci</t>
  </si>
  <si>
    <t>septembar 2 teorija</t>
  </si>
  <si>
    <t>indikator</t>
  </si>
  <si>
    <t xml:space="preserve">ukupno </t>
  </si>
  <si>
    <t>ocjena</t>
  </si>
  <si>
    <t>po završetku septembarskog roka studijske 2020/2021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</si>
</sst>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52" xfId="0" applyBorder="1"/>
    <xf numFmtId="0" fontId="0" fillId="0" borderId="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164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163</v>
      </c>
    </row>
    <row r="6" spans="1:6" ht="14.7" customHeight="1" x14ac:dyDescent="0.3">
      <c r="E6">
        <v>60</v>
      </c>
      <c r="F6" s="1" t="s">
        <v>162</v>
      </c>
    </row>
    <row r="7" spans="1:6" ht="14.7" customHeight="1" x14ac:dyDescent="0.3">
      <c r="E7">
        <v>70</v>
      </c>
      <c r="F7" s="1" t="s">
        <v>161</v>
      </c>
    </row>
    <row r="8" spans="1:6" ht="14.7" customHeight="1" x14ac:dyDescent="0.3">
      <c r="E8">
        <v>80</v>
      </c>
      <c r="F8" s="1" t="s">
        <v>160</v>
      </c>
    </row>
    <row r="9" spans="1:6" ht="14.7" customHeight="1" x14ac:dyDescent="0.3">
      <c r="E9">
        <v>90</v>
      </c>
      <c r="F9" s="1" t="s">
        <v>159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8" customWidth="1"/>
    <col min="11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customWidth="1"/>
    <col min="24" max="24" width="10.88671875" style="5" customWidth="1"/>
    <col min="25" max="25" width="11.88671875" customWidth="1"/>
    <col min="26" max="27" width="11.77734375" customWidth="1"/>
    <col min="28" max="28" width="0" hidden="1" customWidth="1"/>
  </cols>
  <sheetData>
    <row r="1" spans="1:30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191</v>
      </c>
      <c r="H1" s="2" t="s">
        <v>155</v>
      </c>
      <c r="I1" s="4" t="s">
        <v>170</v>
      </c>
      <c r="J1" s="7" t="s">
        <v>189</v>
      </c>
      <c r="K1" s="7" t="s">
        <v>204</v>
      </c>
      <c r="L1" s="7"/>
      <c r="M1" s="4" t="s">
        <v>156</v>
      </c>
      <c r="N1" s="4" t="s">
        <v>157</v>
      </c>
      <c r="O1" s="4" t="s">
        <v>166</v>
      </c>
      <c r="P1" s="4" t="s">
        <v>168</v>
      </c>
      <c r="Q1" s="4" t="s">
        <v>167</v>
      </c>
      <c r="R1" s="4" t="s">
        <v>169</v>
      </c>
      <c r="S1" s="7" t="s">
        <v>205</v>
      </c>
      <c r="T1" s="1" t="s">
        <v>158</v>
      </c>
      <c r="U1" s="1" t="s">
        <v>165</v>
      </c>
      <c r="V1" s="5" t="s">
        <v>234</v>
      </c>
      <c r="W1" s="5" t="s">
        <v>235</v>
      </c>
      <c r="X1" s="5" t="s">
        <v>236</v>
      </c>
      <c r="Y1" s="5" t="s">
        <v>237</v>
      </c>
      <c r="Z1" s="5" t="s">
        <v>238</v>
      </c>
      <c r="AA1" s="5" t="s">
        <v>239</v>
      </c>
      <c r="AB1" s="5" t="s">
        <v>240</v>
      </c>
      <c r="AC1" s="5" t="s">
        <v>241</v>
      </c>
      <c r="AD1" s="5" t="s">
        <v>242</v>
      </c>
    </row>
    <row r="2" spans="1:30" ht="14.7" customHeight="1" x14ac:dyDescent="0.3">
      <c r="A2" t="s">
        <v>35</v>
      </c>
      <c r="B2" t="s">
        <v>23</v>
      </c>
      <c r="C2" t="s">
        <v>36</v>
      </c>
      <c r="D2" t="s">
        <v>37</v>
      </c>
      <c r="E2">
        <v>6</v>
      </c>
      <c r="F2">
        <v>8</v>
      </c>
      <c r="G2">
        <f t="shared" ref="G2:G33" si="0">IF(AND(E2="",F2=""),"",MAX(E2:F2))</f>
        <v>8</v>
      </c>
      <c r="H2">
        <v>10</v>
      </c>
      <c r="J2" s="9">
        <f t="shared" ref="J2:J33" si="1">IF(AND(H2="",I2=""),"",MAX(H2:I2))</f>
        <v>10</v>
      </c>
      <c r="K2" s="9">
        <f t="shared" ref="K2:K33" si="2">IF(AND(G2="",J2=""),"",SUM(G2,J2))</f>
        <v>18</v>
      </c>
      <c r="L2" s="9"/>
      <c r="M2">
        <v>6</v>
      </c>
      <c r="N2">
        <v>4</v>
      </c>
      <c r="O2">
        <f t="shared" ref="O2:O33" si="3">IF(AND(M2="",N2=""),"",M2+N2)</f>
        <v>10</v>
      </c>
      <c r="P2">
        <v>10</v>
      </c>
      <c r="Q2">
        <v>4</v>
      </c>
      <c r="R2">
        <f t="shared" ref="R2:R33" si="4">IF(AND(P2="",Q2=""),"",P2+Q2)</f>
        <v>14</v>
      </c>
      <c r="S2">
        <f t="shared" ref="S2:S33" si="5">IF(AND(O2="",R2=""),"",MAX(O2,R2))</f>
        <v>14</v>
      </c>
      <c r="T2">
        <f t="shared" ref="T2:T33" si="6">+MAX(E2:F2)+MAX(H2:I2)+MAX(O2,R2)</f>
        <v>32</v>
      </c>
      <c r="U2" s="3" t="str">
        <f>+VLOOKUP(T2,'Detalji 1'!$E$4:$F$9,2,TRUE)</f>
        <v>F</v>
      </c>
      <c r="V2">
        <v>4</v>
      </c>
      <c r="W2">
        <v>6</v>
      </c>
      <c r="X2" s="5">
        <v>15</v>
      </c>
      <c r="Y2">
        <v>16</v>
      </c>
      <c r="AB2">
        <f t="shared" ref="AB2:AB33" si="7">IF(AND(V2="",W2="",X2="",Y2="",Z2="",AA2=""),0,1)</f>
        <v>1</v>
      </c>
      <c r="AC2">
        <v>45</v>
      </c>
      <c r="AD2" t="s">
        <v>163</v>
      </c>
    </row>
    <row r="3" spans="1:30" ht="14.7" customHeight="1" x14ac:dyDescent="0.3">
      <c r="A3" t="s">
        <v>53</v>
      </c>
      <c r="B3" t="s">
        <v>23</v>
      </c>
      <c r="C3" t="s">
        <v>54</v>
      </c>
      <c r="D3" t="s">
        <v>55</v>
      </c>
      <c r="E3">
        <v>4</v>
      </c>
      <c r="F3">
        <v>12</v>
      </c>
      <c r="G3">
        <f t="shared" si="0"/>
        <v>12</v>
      </c>
      <c r="H3">
        <v>0</v>
      </c>
      <c r="I3">
        <v>0</v>
      </c>
      <c r="J3" s="9">
        <f t="shared" si="1"/>
        <v>0</v>
      </c>
      <c r="K3" s="9">
        <f t="shared" si="2"/>
        <v>12</v>
      </c>
      <c r="L3" s="9"/>
      <c r="M3">
        <v>18</v>
      </c>
      <c r="N3">
        <v>5</v>
      </c>
      <c r="O3">
        <f t="shared" si="3"/>
        <v>23</v>
      </c>
      <c r="R3" t="str">
        <f t="shared" si="4"/>
        <v/>
      </c>
      <c r="S3">
        <f t="shared" si="5"/>
        <v>23</v>
      </c>
      <c r="T3">
        <f t="shared" si="6"/>
        <v>35</v>
      </c>
      <c r="U3" s="3" t="str">
        <f>+VLOOKUP(T3,'Detalji 1'!$E$4:$F$9,2,TRUE)</f>
        <v>F</v>
      </c>
      <c r="V3">
        <v>10</v>
      </c>
      <c r="AB3">
        <f t="shared" si="7"/>
        <v>1</v>
      </c>
      <c r="AC3">
        <v>45</v>
      </c>
      <c r="AD3" t="s">
        <v>163</v>
      </c>
    </row>
    <row r="4" spans="1:30" ht="14.7" customHeight="1" x14ac:dyDescent="0.3">
      <c r="A4" t="s">
        <v>59</v>
      </c>
      <c r="B4" t="s">
        <v>23</v>
      </c>
      <c r="C4" t="s">
        <v>60</v>
      </c>
      <c r="D4" t="s">
        <v>61</v>
      </c>
      <c r="E4">
        <v>5</v>
      </c>
      <c r="F4">
        <v>11</v>
      </c>
      <c r="G4">
        <f t="shared" si="0"/>
        <v>11</v>
      </c>
      <c r="H4">
        <v>10</v>
      </c>
      <c r="I4">
        <v>3</v>
      </c>
      <c r="J4" s="9">
        <f t="shared" si="1"/>
        <v>10</v>
      </c>
      <c r="K4" s="9">
        <f t="shared" si="2"/>
        <v>21</v>
      </c>
      <c r="L4" s="9"/>
      <c r="N4">
        <v>0</v>
      </c>
      <c r="O4">
        <f t="shared" si="3"/>
        <v>0</v>
      </c>
      <c r="P4">
        <v>1</v>
      </c>
      <c r="Q4">
        <v>0</v>
      </c>
      <c r="R4">
        <f t="shared" si="4"/>
        <v>1</v>
      </c>
      <c r="S4">
        <f t="shared" si="5"/>
        <v>1</v>
      </c>
      <c r="T4">
        <f t="shared" si="6"/>
        <v>22</v>
      </c>
      <c r="U4" s="3" t="str">
        <f>+VLOOKUP(T4,'Detalji 1'!$E$4:$F$9,2,TRUE)</f>
        <v>F</v>
      </c>
      <c r="V4">
        <v>20</v>
      </c>
      <c r="W4">
        <v>4</v>
      </c>
      <c r="X4" s="5">
        <v>10</v>
      </c>
      <c r="AB4">
        <f t="shared" si="7"/>
        <v>1</v>
      </c>
      <c r="AC4">
        <v>45</v>
      </c>
      <c r="AD4" t="s">
        <v>163</v>
      </c>
    </row>
    <row r="5" spans="1:30" ht="14.7" customHeight="1" x14ac:dyDescent="0.3">
      <c r="A5" t="s">
        <v>83</v>
      </c>
      <c r="B5" t="s">
        <v>23</v>
      </c>
      <c r="C5" t="s">
        <v>84</v>
      </c>
      <c r="D5" t="s">
        <v>85</v>
      </c>
      <c r="E5">
        <v>3</v>
      </c>
      <c r="F5">
        <v>17</v>
      </c>
      <c r="G5">
        <f t="shared" si="0"/>
        <v>17</v>
      </c>
      <c r="I5">
        <v>9</v>
      </c>
      <c r="J5" s="9">
        <f t="shared" si="1"/>
        <v>9</v>
      </c>
      <c r="K5" s="9">
        <f t="shared" si="2"/>
        <v>26</v>
      </c>
      <c r="L5" s="9"/>
      <c r="O5" t="str">
        <f t="shared" si="3"/>
        <v/>
      </c>
      <c r="P5">
        <v>13</v>
      </c>
      <c r="Q5" s="5">
        <v>2</v>
      </c>
      <c r="R5">
        <f t="shared" si="4"/>
        <v>15</v>
      </c>
      <c r="S5">
        <f t="shared" si="5"/>
        <v>15</v>
      </c>
      <c r="T5">
        <f t="shared" si="6"/>
        <v>41</v>
      </c>
      <c r="U5" s="3" t="str">
        <f>+VLOOKUP(T5,'Detalji 1'!$E$4:$F$9,2,TRUE)</f>
        <v>F</v>
      </c>
      <c r="Y5">
        <v>13</v>
      </c>
      <c r="AB5">
        <f t="shared" si="7"/>
        <v>1</v>
      </c>
      <c r="AC5">
        <v>45</v>
      </c>
      <c r="AD5" t="s">
        <v>163</v>
      </c>
    </row>
    <row r="6" spans="1:30" ht="14.7" customHeight="1" x14ac:dyDescent="0.3">
      <c r="A6" t="s">
        <v>35</v>
      </c>
      <c r="B6" t="s">
        <v>129</v>
      </c>
      <c r="C6" t="s">
        <v>130</v>
      </c>
      <c r="D6" t="s">
        <v>131</v>
      </c>
      <c r="F6">
        <v>10</v>
      </c>
      <c r="G6">
        <f t="shared" si="0"/>
        <v>10</v>
      </c>
      <c r="I6">
        <v>4</v>
      </c>
      <c r="J6" s="9">
        <f t="shared" si="1"/>
        <v>4</v>
      </c>
      <c r="K6" s="9">
        <f t="shared" si="2"/>
        <v>14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14</v>
      </c>
      <c r="U6" s="3" t="str">
        <f>+VLOOKUP(T6,'Detalji 1'!$E$4:$F$9,2,TRUE)</f>
        <v>F</v>
      </c>
      <c r="Y6">
        <v>23</v>
      </c>
      <c r="Z6">
        <v>0</v>
      </c>
      <c r="AA6">
        <v>6</v>
      </c>
      <c r="AB6">
        <f t="shared" si="7"/>
        <v>1</v>
      </c>
      <c r="AC6">
        <v>39</v>
      </c>
      <c r="AD6" t="s">
        <v>164</v>
      </c>
    </row>
    <row r="7" spans="1:30" ht="14.7" customHeight="1" x14ac:dyDescent="0.3">
      <c r="A7" t="s">
        <v>144</v>
      </c>
      <c r="B7" t="s">
        <v>140</v>
      </c>
      <c r="C7" t="s">
        <v>113</v>
      </c>
      <c r="D7" t="s">
        <v>145</v>
      </c>
      <c r="E7">
        <v>12</v>
      </c>
      <c r="F7">
        <v>8</v>
      </c>
      <c r="G7">
        <f t="shared" si="0"/>
        <v>12</v>
      </c>
      <c r="H7">
        <v>3</v>
      </c>
      <c r="J7" s="9">
        <f t="shared" si="1"/>
        <v>3</v>
      </c>
      <c r="K7" s="9">
        <f t="shared" si="2"/>
        <v>15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>
        <f t="shared" si="6"/>
        <v>15</v>
      </c>
      <c r="U7" s="3" t="str">
        <f>+VLOOKUP(T7,'Detalji 1'!$E$4:$F$9,2,TRUE)</f>
        <v>F</v>
      </c>
      <c r="V7">
        <v>9</v>
      </c>
      <c r="W7">
        <v>3</v>
      </c>
      <c r="X7" s="5">
        <v>5</v>
      </c>
      <c r="Z7">
        <v>0</v>
      </c>
      <c r="AA7">
        <v>0</v>
      </c>
      <c r="AB7">
        <f t="shared" si="7"/>
        <v>1</v>
      </c>
      <c r="AC7">
        <v>21</v>
      </c>
      <c r="AD7" t="s">
        <v>164</v>
      </c>
    </row>
    <row r="8" spans="1:30" ht="14.7" hidden="1" customHeight="1" x14ac:dyDescent="0.3">
      <c r="A8" t="s">
        <v>16</v>
      </c>
      <c r="B8" t="s">
        <v>9</v>
      </c>
      <c r="C8" t="s">
        <v>17</v>
      </c>
      <c r="D8" t="s">
        <v>18</v>
      </c>
      <c r="E8">
        <v>15</v>
      </c>
      <c r="F8">
        <v>7</v>
      </c>
      <c r="G8">
        <f t="shared" si="0"/>
        <v>15</v>
      </c>
      <c r="H8">
        <v>18</v>
      </c>
      <c r="J8" s="9">
        <f t="shared" si="1"/>
        <v>18</v>
      </c>
      <c r="K8" s="9">
        <f t="shared" si="2"/>
        <v>33</v>
      </c>
      <c r="L8" s="9"/>
      <c r="M8">
        <v>20</v>
      </c>
      <c r="N8">
        <v>7</v>
      </c>
      <c r="O8">
        <f t="shared" si="3"/>
        <v>27</v>
      </c>
      <c r="R8" t="str">
        <f t="shared" si="4"/>
        <v/>
      </c>
      <c r="S8">
        <f t="shared" si="5"/>
        <v>27</v>
      </c>
      <c r="T8" s="1">
        <f t="shared" si="6"/>
        <v>60</v>
      </c>
      <c r="U8" s="2" t="str">
        <f>+VLOOKUP(T8,'Detalji 1'!$E$4:$F$9,2,TRUE)</f>
        <v>D</v>
      </c>
      <c r="AB8">
        <f t="shared" si="7"/>
        <v>0</v>
      </c>
    </row>
    <row r="9" spans="1:30" ht="14.7" hidden="1" customHeight="1" x14ac:dyDescent="0.3">
      <c r="A9" t="s">
        <v>19</v>
      </c>
      <c r="B9" t="s">
        <v>9</v>
      </c>
      <c r="C9" t="s">
        <v>20</v>
      </c>
      <c r="D9" t="s">
        <v>21</v>
      </c>
      <c r="E9">
        <v>7</v>
      </c>
      <c r="F9">
        <v>1</v>
      </c>
      <c r="G9">
        <f t="shared" si="0"/>
        <v>7</v>
      </c>
      <c r="H9">
        <v>19</v>
      </c>
      <c r="J9" s="9">
        <f t="shared" si="1"/>
        <v>19</v>
      </c>
      <c r="K9" s="9">
        <f t="shared" si="2"/>
        <v>26</v>
      </c>
      <c r="L9" s="9"/>
      <c r="M9">
        <v>14</v>
      </c>
      <c r="N9">
        <v>5</v>
      </c>
      <c r="O9">
        <f t="shared" si="3"/>
        <v>19</v>
      </c>
      <c r="R9" t="str">
        <f t="shared" si="4"/>
        <v/>
      </c>
      <c r="S9">
        <f t="shared" si="5"/>
        <v>19</v>
      </c>
      <c r="T9" s="1">
        <f t="shared" si="6"/>
        <v>45</v>
      </c>
      <c r="U9" s="2" t="str">
        <f>+VLOOKUP(T9,'Detalji 1'!$E$4:$F$9,2,TRUE)</f>
        <v>E</v>
      </c>
      <c r="AB9">
        <f t="shared" si="7"/>
        <v>0</v>
      </c>
    </row>
    <row r="10" spans="1:30" ht="14.7" hidden="1" customHeight="1" x14ac:dyDescent="0.3">
      <c r="A10" t="s">
        <v>22</v>
      </c>
      <c r="B10" t="s">
        <v>23</v>
      </c>
      <c r="C10" t="s">
        <v>24</v>
      </c>
      <c r="D10" t="s">
        <v>25</v>
      </c>
      <c r="E10">
        <v>4</v>
      </c>
      <c r="F10">
        <v>13</v>
      </c>
      <c r="G10">
        <f t="shared" si="0"/>
        <v>13</v>
      </c>
      <c r="H10">
        <v>15</v>
      </c>
      <c r="J10" s="9">
        <f t="shared" si="1"/>
        <v>15</v>
      </c>
      <c r="K10" s="9">
        <f t="shared" si="2"/>
        <v>28</v>
      </c>
      <c r="L10" s="9"/>
      <c r="M10">
        <v>20</v>
      </c>
      <c r="N10">
        <v>3.5</v>
      </c>
      <c r="O10">
        <f t="shared" si="3"/>
        <v>23.5</v>
      </c>
      <c r="R10" t="str">
        <f t="shared" si="4"/>
        <v/>
      </c>
      <c r="S10">
        <f t="shared" si="5"/>
        <v>23.5</v>
      </c>
      <c r="T10" s="1">
        <f t="shared" si="6"/>
        <v>51.5</v>
      </c>
      <c r="U10" s="2" t="str">
        <f>+VLOOKUP(T10,'Detalji 1'!$E$4:$F$9,2,TRUE)</f>
        <v>E</v>
      </c>
      <c r="AB10">
        <f t="shared" si="7"/>
        <v>0</v>
      </c>
    </row>
    <row r="11" spans="1:30" ht="14.7" hidden="1" customHeight="1" x14ac:dyDescent="0.3">
      <c r="A11" t="s">
        <v>26</v>
      </c>
      <c r="B11" t="s">
        <v>23</v>
      </c>
      <c r="C11" t="s">
        <v>27</v>
      </c>
      <c r="D11" t="s">
        <v>28</v>
      </c>
      <c r="E11">
        <v>17</v>
      </c>
      <c r="G11">
        <f t="shared" si="0"/>
        <v>17</v>
      </c>
      <c r="H11">
        <v>24</v>
      </c>
      <c r="J11" s="9">
        <f t="shared" si="1"/>
        <v>24</v>
      </c>
      <c r="K11" s="9">
        <f t="shared" si="2"/>
        <v>41</v>
      </c>
      <c r="L11" s="9"/>
      <c r="M11">
        <v>5</v>
      </c>
      <c r="N11">
        <v>6</v>
      </c>
      <c r="O11">
        <f t="shared" si="3"/>
        <v>11</v>
      </c>
      <c r="R11" t="str">
        <f t="shared" si="4"/>
        <v/>
      </c>
      <c r="S11">
        <f t="shared" si="5"/>
        <v>11</v>
      </c>
      <c r="T11" s="1">
        <f t="shared" si="6"/>
        <v>52</v>
      </c>
      <c r="U11" s="2" t="str">
        <f>+VLOOKUP(T11,'Detalji 1'!$E$4:$F$9,2,TRUE)</f>
        <v>E</v>
      </c>
      <c r="AB11">
        <f t="shared" si="7"/>
        <v>0</v>
      </c>
    </row>
    <row r="12" spans="1:30" ht="14.7" hidden="1" customHeight="1" x14ac:dyDescent="0.3">
      <c r="A12" t="s">
        <v>29</v>
      </c>
      <c r="B12" t="s">
        <v>23</v>
      </c>
      <c r="C12" t="s">
        <v>30</v>
      </c>
      <c r="D12" t="s">
        <v>31</v>
      </c>
      <c r="F12">
        <v>5</v>
      </c>
      <c r="G12">
        <f t="shared" si="0"/>
        <v>5</v>
      </c>
      <c r="H12">
        <v>0</v>
      </c>
      <c r="J12" s="9">
        <f t="shared" si="1"/>
        <v>0</v>
      </c>
      <c r="K12" s="9">
        <f t="shared" si="2"/>
        <v>5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>
        <f t="shared" si="6"/>
        <v>5</v>
      </c>
      <c r="U12" s="3" t="str">
        <f>+VLOOKUP(T12,'Detalji 1'!$E$4:$F$9,2,TRUE)</f>
        <v>F</v>
      </c>
      <c r="AB12">
        <f t="shared" si="7"/>
        <v>0</v>
      </c>
    </row>
    <row r="13" spans="1:30" ht="14.7" hidden="1" customHeight="1" x14ac:dyDescent="0.3">
      <c r="A13" t="s">
        <v>32</v>
      </c>
      <c r="B13" t="s">
        <v>23</v>
      </c>
      <c r="C13" t="s">
        <v>33</v>
      </c>
      <c r="D13" t="s">
        <v>34</v>
      </c>
      <c r="E13">
        <v>16</v>
      </c>
      <c r="F13">
        <v>12</v>
      </c>
      <c r="G13">
        <f t="shared" si="0"/>
        <v>16</v>
      </c>
      <c r="H13">
        <v>31</v>
      </c>
      <c r="J13" s="9">
        <f t="shared" si="1"/>
        <v>31</v>
      </c>
      <c r="K13" s="9">
        <f t="shared" si="2"/>
        <v>47</v>
      </c>
      <c r="L13" s="9"/>
      <c r="O13" t="str">
        <f t="shared" si="3"/>
        <v/>
      </c>
      <c r="P13">
        <v>15</v>
      </c>
      <c r="Q13">
        <v>8</v>
      </c>
      <c r="R13">
        <f t="shared" si="4"/>
        <v>23</v>
      </c>
      <c r="S13">
        <f t="shared" si="5"/>
        <v>23</v>
      </c>
      <c r="T13" s="1">
        <f t="shared" si="6"/>
        <v>70</v>
      </c>
      <c r="U13" s="2" t="str">
        <f>+VLOOKUP(T13,'Detalji 1'!$E$4:$F$9,2,TRUE)</f>
        <v>C</v>
      </c>
      <c r="AB13">
        <f t="shared" si="7"/>
        <v>0</v>
      </c>
    </row>
    <row r="14" spans="1:30" ht="14.7" hidden="1" customHeight="1" x14ac:dyDescent="0.3">
      <c r="A14" t="s">
        <v>38</v>
      </c>
      <c r="B14" t="s">
        <v>23</v>
      </c>
      <c r="C14" t="s">
        <v>39</v>
      </c>
      <c r="D14" t="s">
        <v>21</v>
      </c>
      <c r="E14">
        <v>12</v>
      </c>
      <c r="G14">
        <f t="shared" si="0"/>
        <v>12</v>
      </c>
      <c r="H14">
        <v>10</v>
      </c>
      <c r="I14">
        <v>4</v>
      </c>
      <c r="J14" s="9">
        <f t="shared" si="1"/>
        <v>10</v>
      </c>
      <c r="K14" s="9">
        <f t="shared" si="2"/>
        <v>22</v>
      </c>
      <c r="L14" s="9"/>
      <c r="M14">
        <v>10</v>
      </c>
      <c r="N14">
        <v>3</v>
      </c>
      <c r="O14">
        <f t="shared" si="3"/>
        <v>13</v>
      </c>
      <c r="P14">
        <v>20</v>
      </c>
      <c r="Q14">
        <v>7</v>
      </c>
      <c r="R14">
        <f t="shared" si="4"/>
        <v>27</v>
      </c>
      <c r="S14">
        <f t="shared" si="5"/>
        <v>27</v>
      </c>
      <c r="T14" s="1">
        <f t="shared" si="6"/>
        <v>49</v>
      </c>
      <c r="U14" s="2" t="str">
        <f>+VLOOKUP(T14,'Detalji 1'!$E$4:$F$9,2,TRUE)</f>
        <v>E</v>
      </c>
      <c r="AB14">
        <f t="shared" si="7"/>
        <v>0</v>
      </c>
    </row>
    <row r="15" spans="1:30" ht="14.7" hidden="1" customHeight="1" x14ac:dyDescent="0.3">
      <c r="A15" t="s">
        <v>40</v>
      </c>
      <c r="B15" t="s">
        <v>23</v>
      </c>
      <c r="C15" t="s">
        <v>41</v>
      </c>
      <c r="D15" t="s">
        <v>42</v>
      </c>
      <c r="E15">
        <v>1</v>
      </c>
      <c r="F15">
        <v>6</v>
      </c>
      <c r="G15">
        <f t="shared" si="0"/>
        <v>6</v>
      </c>
      <c r="J15" s="9" t="str">
        <f t="shared" si="1"/>
        <v/>
      </c>
      <c r="K15" s="9">
        <f t="shared" si="2"/>
        <v>6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6</v>
      </c>
      <c r="U15" s="3" t="str">
        <f>+VLOOKUP(T15,'Detalji 1'!$E$4:$F$9,2,TRUE)</f>
        <v>F</v>
      </c>
      <c r="AB15">
        <f t="shared" si="7"/>
        <v>0</v>
      </c>
    </row>
    <row r="16" spans="1:30" ht="14.7" hidden="1" customHeight="1" x14ac:dyDescent="0.3">
      <c r="A16" t="s">
        <v>43</v>
      </c>
      <c r="B16" t="s">
        <v>23</v>
      </c>
      <c r="C16" t="s">
        <v>17</v>
      </c>
      <c r="D16" t="s">
        <v>44</v>
      </c>
      <c r="E16">
        <v>8</v>
      </c>
      <c r="F16">
        <v>6</v>
      </c>
      <c r="G16">
        <f t="shared" si="0"/>
        <v>8</v>
      </c>
      <c r="H16">
        <v>17</v>
      </c>
      <c r="J16" s="9">
        <f t="shared" si="1"/>
        <v>17</v>
      </c>
      <c r="K16" s="9">
        <f t="shared" si="2"/>
        <v>25</v>
      </c>
      <c r="L16" s="9"/>
      <c r="M16">
        <v>5</v>
      </c>
      <c r="N16">
        <v>5</v>
      </c>
      <c r="O16">
        <f t="shared" si="3"/>
        <v>10</v>
      </c>
      <c r="P16">
        <v>18</v>
      </c>
      <c r="Q16">
        <v>5</v>
      </c>
      <c r="R16">
        <f t="shared" si="4"/>
        <v>23</v>
      </c>
      <c r="S16">
        <f t="shared" si="5"/>
        <v>23</v>
      </c>
      <c r="T16" s="1">
        <f t="shared" si="6"/>
        <v>48</v>
      </c>
      <c r="U16" s="2" t="str">
        <f>+VLOOKUP(T16,'Detalji 1'!$E$4:$F$9,2,TRUE)</f>
        <v>E</v>
      </c>
      <c r="AB16">
        <f t="shared" si="7"/>
        <v>0</v>
      </c>
    </row>
    <row r="17" spans="1:28" ht="14.7" hidden="1" customHeight="1" x14ac:dyDescent="0.3">
      <c r="A17" t="s">
        <v>45</v>
      </c>
      <c r="B17" t="s">
        <v>23</v>
      </c>
      <c r="C17" t="s">
        <v>46</v>
      </c>
      <c r="D17" t="s">
        <v>47</v>
      </c>
      <c r="E17">
        <v>7</v>
      </c>
      <c r="F17">
        <v>8</v>
      </c>
      <c r="G17">
        <f t="shared" si="0"/>
        <v>8</v>
      </c>
      <c r="H17">
        <v>16</v>
      </c>
      <c r="J17" s="9">
        <f t="shared" si="1"/>
        <v>16</v>
      </c>
      <c r="K17" s="9">
        <f t="shared" si="2"/>
        <v>24</v>
      </c>
      <c r="L17" s="9"/>
      <c r="M17">
        <v>15</v>
      </c>
      <c r="N17">
        <v>6</v>
      </c>
      <c r="O17">
        <f t="shared" si="3"/>
        <v>21</v>
      </c>
      <c r="R17" t="str">
        <f t="shared" si="4"/>
        <v/>
      </c>
      <c r="S17">
        <f t="shared" si="5"/>
        <v>21</v>
      </c>
      <c r="T17" s="1">
        <f t="shared" si="6"/>
        <v>45</v>
      </c>
      <c r="U17" s="2" t="str">
        <f>+VLOOKUP(T17,'Detalji 1'!$E$4:$F$9,2,TRUE)</f>
        <v>E</v>
      </c>
      <c r="AB17">
        <f t="shared" si="7"/>
        <v>0</v>
      </c>
    </row>
    <row r="18" spans="1:28" ht="14.7" hidden="1" customHeight="1" x14ac:dyDescent="0.3">
      <c r="A18" t="s">
        <v>48</v>
      </c>
      <c r="B18" t="s">
        <v>23</v>
      </c>
      <c r="C18" t="s">
        <v>49</v>
      </c>
      <c r="D18" t="s">
        <v>50</v>
      </c>
      <c r="E18">
        <v>13</v>
      </c>
      <c r="F18">
        <v>3</v>
      </c>
      <c r="G18">
        <f t="shared" si="0"/>
        <v>13</v>
      </c>
      <c r="H18">
        <v>11</v>
      </c>
      <c r="I18">
        <v>19</v>
      </c>
      <c r="J18" s="9">
        <f t="shared" si="1"/>
        <v>19</v>
      </c>
      <c r="K18" s="9">
        <f t="shared" si="2"/>
        <v>32</v>
      </c>
      <c r="L18" s="9"/>
      <c r="O18" t="str">
        <f t="shared" si="3"/>
        <v/>
      </c>
      <c r="P18">
        <v>12</v>
      </c>
      <c r="Q18">
        <v>1</v>
      </c>
      <c r="R18">
        <f t="shared" si="4"/>
        <v>13</v>
      </c>
      <c r="S18">
        <f t="shared" si="5"/>
        <v>13</v>
      </c>
      <c r="T18" s="1">
        <f t="shared" si="6"/>
        <v>45</v>
      </c>
      <c r="U18" s="2" t="str">
        <f>+VLOOKUP(T18,'Detalji 1'!$E$4:$F$9,2,TRUE)</f>
        <v>E</v>
      </c>
      <c r="AB18">
        <f t="shared" si="7"/>
        <v>0</v>
      </c>
    </row>
    <row r="19" spans="1:28" ht="14.7" hidden="1" customHeight="1" x14ac:dyDescent="0.3">
      <c r="A19" t="s">
        <v>51</v>
      </c>
      <c r="B19" t="s">
        <v>23</v>
      </c>
      <c r="C19" t="s">
        <v>20</v>
      </c>
      <c r="D19" t="s">
        <v>52</v>
      </c>
      <c r="E19">
        <v>20</v>
      </c>
      <c r="G19">
        <f t="shared" si="0"/>
        <v>20</v>
      </c>
      <c r="H19">
        <v>23</v>
      </c>
      <c r="I19">
        <v>33</v>
      </c>
      <c r="J19" s="9">
        <f t="shared" si="1"/>
        <v>33</v>
      </c>
      <c r="K19" s="9">
        <f t="shared" si="2"/>
        <v>53</v>
      </c>
      <c r="L19" s="9"/>
      <c r="M19">
        <v>20</v>
      </c>
      <c r="N19">
        <v>7</v>
      </c>
      <c r="O19">
        <f t="shared" si="3"/>
        <v>27</v>
      </c>
      <c r="R19" t="str">
        <f t="shared" si="4"/>
        <v/>
      </c>
      <c r="S19">
        <f t="shared" si="5"/>
        <v>27</v>
      </c>
      <c r="T19" s="1">
        <f t="shared" si="6"/>
        <v>80</v>
      </c>
      <c r="U19" s="2" t="str">
        <f>+VLOOKUP(T19,'Detalji 1'!$E$4:$F$9,2,TRUE)</f>
        <v>B</v>
      </c>
      <c r="AB19">
        <f t="shared" si="7"/>
        <v>0</v>
      </c>
    </row>
    <row r="20" spans="1:28" ht="14.7" hidden="1" customHeight="1" x14ac:dyDescent="0.3">
      <c r="A20" t="s">
        <v>56</v>
      </c>
      <c r="B20" t="s">
        <v>23</v>
      </c>
      <c r="C20" t="s">
        <v>57</v>
      </c>
      <c r="D20" t="s">
        <v>58</v>
      </c>
      <c r="E20">
        <v>17</v>
      </c>
      <c r="G20">
        <f t="shared" si="0"/>
        <v>17</v>
      </c>
      <c r="H20">
        <v>17</v>
      </c>
      <c r="J20" s="9">
        <f t="shared" si="1"/>
        <v>17</v>
      </c>
      <c r="K20" s="9">
        <f t="shared" si="2"/>
        <v>34</v>
      </c>
      <c r="L20" s="9"/>
      <c r="M20">
        <v>18</v>
      </c>
      <c r="N20">
        <v>8</v>
      </c>
      <c r="O20">
        <f t="shared" si="3"/>
        <v>26</v>
      </c>
      <c r="R20" t="str">
        <f t="shared" si="4"/>
        <v/>
      </c>
      <c r="S20">
        <f t="shared" si="5"/>
        <v>26</v>
      </c>
      <c r="T20" s="1">
        <f t="shared" si="6"/>
        <v>60</v>
      </c>
      <c r="U20" s="2" t="str">
        <f>+VLOOKUP(T20,'Detalji 1'!$E$4:$F$9,2,TRUE)</f>
        <v>D</v>
      </c>
      <c r="AB20">
        <f t="shared" si="7"/>
        <v>0</v>
      </c>
    </row>
    <row r="21" spans="1:28" ht="14.7" hidden="1" customHeight="1" x14ac:dyDescent="0.3">
      <c r="A21" t="s">
        <v>62</v>
      </c>
      <c r="B21" t="s">
        <v>23</v>
      </c>
      <c r="C21" t="s">
        <v>63</v>
      </c>
      <c r="D21" t="s">
        <v>64</v>
      </c>
      <c r="E21">
        <v>7</v>
      </c>
      <c r="F21">
        <v>14</v>
      </c>
      <c r="G21">
        <f t="shared" si="0"/>
        <v>14</v>
      </c>
      <c r="H21">
        <v>18</v>
      </c>
      <c r="J21" s="9">
        <f t="shared" si="1"/>
        <v>18</v>
      </c>
      <c r="K21" s="9">
        <f t="shared" si="2"/>
        <v>32</v>
      </c>
      <c r="L21" s="9"/>
      <c r="M21">
        <v>20</v>
      </c>
      <c r="N21">
        <v>3</v>
      </c>
      <c r="O21">
        <f t="shared" si="3"/>
        <v>23</v>
      </c>
      <c r="R21" t="str">
        <f t="shared" si="4"/>
        <v/>
      </c>
      <c r="S21">
        <f t="shared" si="5"/>
        <v>23</v>
      </c>
      <c r="T21" s="1">
        <f t="shared" si="6"/>
        <v>55</v>
      </c>
      <c r="U21" s="2" t="str">
        <f>+VLOOKUP(T21,'Detalji 1'!$E$4:$F$9,2,TRUE)</f>
        <v>E</v>
      </c>
      <c r="V21" s="5"/>
      <c r="W21" s="5"/>
      <c r="AB21">
        <f t="shared" si="7"/>
        <v>0</v>
      </c>
    </row>
    <row r="22" spans="1:28" ht="14.7" hidden="1" customHeight="1" x14ac:dyDescent="0.3">
      <c r="A22" t="s">
        <v>65</v>
      </c>
      <c r="B22" t="s">
        <v>23</v>
      </c>
      <c r="C22" t="s">
        <v>66</v>
      </c>
      <c r="D22" t="s">
        <v>67</v>
      </c>
      <c r="E22">
        <v>13</v>
      </c>
      <c r="F22">
        <v>7</v>
      </c>
      <c r="G22">
        <f t="shared" si="0"/>
        <v>13</v>
      </c>
      <c r="H22">
        <v>21</v>
      </c>
      <c r="I22">
        <v>17</v>
      </c>
      <c r="J22" s="9">
        <f t="shared" si="1"/>
        <v>21</v>
      </c>
      <c r="K22" s="9">
        <f t="shared" si="2"/>
        <v>34</v>
      </c>
      <c r="L22" s="9"/>
      <c r="M22">
        <v>14</v>
      </c>
      <c r="N22">
        <v>5</v>
      </c>
      <c r="O22">
        <f t="shared" si="3"/>
        <v>19</v>
      </c>
      <c r="R22" t="str">
        <f t="shared" si="4"/>
        <v/>
      </c>
      <c r="S22">
        <f t="shared" si="5"/>
        <v>19</v>
      </c>
      <c r="T22" s="1">
        <f t="shared" si="6"/>
        <v>53</v>
      </c>
      <c r="U22" s="2" t="str">
        <f>+VLOOKUP(T22,'Detalji 1'!$E$4:$F$9,2,TRUE)</f>
        <v>E</v>
      </c>
      <c r="AB22">
        <f t="shared" si="7"/>
        <v>0</v>
      </c>
    </row>
    <row r="23" spans="1:28" ht="14.7" hidden="1" customHeight="1" x14ac:dyDescent="0.3">
      <c r="A23" t="s">
        <v>68</v>
      </c>
      <c r="B23" t="s">
        <v>23</v>
      </c>
      <c r="C23" t="s">
        <v>69</v>
      </c>
      <c r="D23" t="s">
        <v>70</v>
      </c>
      <c r="E23">
        <v>12</v>
      </c>
      <c r="F23">
        <v>6</v>
      </c>
      <c r="G23">
        <f t="shared" si="0"/>
        <v>12</v>
      </c>
      <c r="H23">
        <v>17</v>
      </c>
      <c r="J23" s="9">
        <f t="shared" si="1"/>
        <v>17</v>
      </c>
      <c r="K23" s="9">
        <f t="shared" si="2"/>
        <v>29</v>
      </c>
      <c r="L23" s="9"/>
      <c r="M23">
        <v>15</v>
      </c>
      <c r="N23">
        <v>3</v>
      </c>
      <c r="O23">
        <f t="shared" si="3"/>
        <v>18</v>
      </c>
      <c r="R23" t="str">
        <f t="shared" si="4"/>
        <v/>
      </c>
      <c r="S23">
        <f t="shared" si="5"/>
        <v>18</v>
      </c>
      <c r="T23" s="1">
        <f t="shared" si="6"/>
        <v>47</v>
      </c>
      <c r="U23" s="2" t="str">
        <f>+VLOOKUP(T23,'Detalji 1'!$E$4:$F$9,2,TRUE)</f>
        <v>E</v>
      </c>
      <c r="AB23">
        <f t="shared" si="7"/>
        <v>0</v>
      </c>
    </row>
    <row r="24" spans="1:28" ht="14.7" hidden="1" customHeight="1" x14ac:dyDescent="0.3">
      <c r="A24" t="s">
        <v>71</v>
      </c>
      <c r="B24" t="s">
        <v>23</v>
      </c>
      <c r="C24" t="s">
        <v>72</v>
      </c>
      <c r="D24" t="s">
        <v>73</v>
      </c>
      <c r="E24">
        <v>13</v>
      </c>
      <c r="F24">
        <v>13</v>
      </c>
      <c r="G24">
        <f t="shared" si="0"/>
        <v>13</v>
      </c>
      <c r="H24">
        <v>31</v>
      </c>
      <c r="J24" s="9">
        <f t="shared" si="1"/>
        <v>31</v>
      </c>
      <c r="K24" s="9">
        <f t="shared" si="2"/>
        <v>44</v>
      </c>
      <c r="L24" s="9"/>
      <c r="M24">
        <v>18</v>
      </c>
      <c r="N24">
        <v>8</v>
      </c>
      <c r="O24">
        <f t="shared" si="3"/>
        <v>26</v>
      </c>
      <c r="R24" t="str">
        <f t="shared" si="4"/>
        <v/>
      </c>
      <c r="S24">
        <f t="shared" si="5"/>
        <v>26</v>
      </c>
      <c r="T24" s="1">
        <f t="shared" si="6"/>
        <v>70</v>
      </c>
      <c r="U24" s="2" t="str">
        <f>+VLOOKUP(T24,'Detalji 1'!$E$4:$F$9,2,TRUE)</f>
        <v>C</v>
      </c>
      <c r="AB24">
        <f t="shared" si="7"/>
        <v>0</v>
      </c>
    </row>
    <row r="25" spans="1:28" ht="14.7" hidden="1" customHeight="1" x14ac:dyDescent="0.3">
      <c r="A25" t="s">
        <v>74</v>
      </c>
      <c r="B25" t="s">
        <v>23</v>
      </c>
      <c r="C25" t="s">
        <v>57</v>
      </c>
      <c r="D25" t="s">
        <v>75</v>
      </c>
      <c r="F25">
        <v>1</v>
      </c>
      <c r="G25">
        <f t="shared" si="0"/>
        <v>1</v>
      </c>
      <c r="I25">
        <v>10</v>
      </c>
      <c r="J25" s="9">
        <f t="shared" si="1"/>
        <v>10</v>
      </c>
      <c r="K25" s="9">
        <f t="shared" si="2"/>
        <v>11</v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>
        <f t="shared" si="6"/>
        <v>11</v>
      </c>
      <c r="U25" s="3" t="str">
        <f>+VLOOKUP(T25,'Detalji 1'!$E$4:$F$9,2,TRUE)</f>
        <v>F</v>
      </c>
      <c r="AB25">
        <f t="shared" si="7"/>
        <v>0</v>
      </c>
    </row>
    <row r="26" spans="1:28" ht="14.7" hidden="1" customHeight="1" x14ac:dyDescent="0.3">
      <c r="A26" t="s">
        <v>76</v>
      </c>
      <c r="B26" t="s">
        <v>23</v>
      </c>
      <c r="C26" t="s">
        <v>77</v>
      </c>
      <c r="D26" t="s">
        <v>61</v>
      </c>
      <c r="F26">
        <v>3</v>
      </c>
      <c r="G26">
        <f t="shared" si="0"/>
        <v>3</v>
      </c>
      <c r="J26" s="9" t="str">
        <f t="shared" si="1"/>
        <v/>
      </c>
      <c r="K26" s="9">
        <f t="shared" si="2"/>
        <v>3</v>
      </c>
      <c r="L26" s="9"/>
      <c r="O26" t="str">
        <f t="shared" si="3"/>
        <v/>
      </c>
      <c r="R26" t="str">
        <f t="shared" si="4"/>
        <v/>
      </c>
      <c r="S26" t="str">
        <f t="shared" si="5"/>
        <v/>
      </c>
      <c r="T26">
        <f t="shared" si="6"/>
        <v>3</v>
      </c>
      <c r="U26" s="3" t="str">
        <f>+VLOOKUP(T26,'Detalji 1'!$E$4:$F$9,2,TRUE)</f>
        <v>F</v>
      </c>
      <c r="AB26">
        <f t="shared" si="7"/>
        <v>0</v>
      </c>
    </row>
    <row r="27" spans="1:28" ht="14.7" hidden="1" customHeight="1" x14ac:dyDescent="0.3">
      <c r="A27" t="s">
        <v>78</v>
      </c>
      <c r="B27" t="s">
        <v>23</v>
      </c>
      <c r="C27" t="s">
        <v>79</v>
      </c>
      <c r="D27" t="s">
        <v>50</v>
      </c>
      <c r="E27">
        <v>13</v>
      </c>
      <c r="F27">
        <v>6</v>
      </c>
      <c r="G27">
        <f t="shared" si="0"/>
        <v>13</v>
      </c>
      <c r="H27">
        <v>25</v>
      </c>
      <c r="J27" s="9">
        <f t="shared" si="1"/>
        <v>25</v>
      </c>
      <c r="K27" s="9">
        <f t="shared" si="2"/>
        <v>38</v>
      </c>
      <c r="L27" s="9"/>
      <c r="M27">
        <v>18</v>
      </c>
      <c r="N27">
        <v>7</v>
      </c>
      <c r="O27">
        <f t="shared" si="3"/>
        <v>25</v>
      </c>
      <c r="R27" t="str">
        <f t="shared" si="4"/>
        <v/>
      </c>
      <c r="S27">
        <f t="shared" si="5"/>
        <v>25</v>
      </c>
      <c r="T27" s="1">
        <f t="shared" si="6"/>
        <v>63</v>
      </c>
      <c r="U27" s="2" t="str">
        <f>+VLOOKUP(T27,'Detalji 1'!$E$4:$F$9,2,TRUE)</f>
        <v>D</v>
      </c>
      <c r="AB27">
        <f t="shared" si="7"/>
        <v>0</v>
      </c>
    </row>
    <row r="28" spans="1:28" ht="14.7" hidden="1" customHeight="1" x14ac:dyDescent="0.3">
      <c r="A28" t="s">
        <v>80</v>
      </c>
      <c r="B28" t="s">
        <v>23</v>
      </c>
      <c r="C28" t="s">
        <v>81</v>
      </c>
      <c r="D28" t="s">
        <v>82</v>
      </c>
      <c r="E28">
        <v>6</v>
      </c>
      <c r="F28">
        <v>13</v>
      </c>
      <c r="G28">
        <f t="shared" si="0"/>
        <v>13</v>
      </c>
      <c r="H28">
        <v>19</v>
      </c>
      <c r="J28" s="9">
        <f t="shared" si="1"/>
        <v>19</v>
      </c>
      <c r="K28" s="9">
        <f t="shared" si="2"/>
        <v>32</v>
      </c>
      <c r="L28" s="9"/>
      <c r="M28">
        <v>8</v>
      </c>
      <c r="N28">
        <v>5</v>
      </c>
      <c r="O28">
        <f t="shared" si="3"/>
        <v>13</v>
      </c>
      <c r="R28" t="str">
        <f t="shared" si="4"/>
        <v/>
      </c>
      <c r="S28">
        <f t="shared" si="5"/>
        <v>13</v>
      </c>
      <c r="T28" s="1">
        <f t="shared" si="6"/>
        <v>45</v>
      </c>
      <c r="U28" s="2" t="str">
        <f>+VLOOKUP(T28,'Detalji 1'!$E$4:$F$9,2,TRUE)</f>
        <v>E</v>
      </c>
      <c r="AB28">
        <f t="shared" si="7"/>
        <v>0</v>
      </c>
    </row>
    <row r="29" spans="1:28" ht="14.7" hidden="1" customHeight="1" x14ac:dyDescent="0.3">
      <c r="A29" t="s">
        <v>32</v>
      </c>
      <c r="B29" t="s">
        <v>86</v>
      </c>
      <c r="C29" t="s">
        <v>63</v>
      </c>
      <c r="D29" t="s">
        <v>87</v>
      </c>
      <c r="F29">
        <v>8</v>
      </c>
      <c r="G29">
        <f t="shared" si="0"/>
        <v>8</v>
      </c>
      <c r="H29">
        <v>7</v>
      </c>
      <c r="I29">
        <v>5</v>
      </c>
      <c r="J29" s="9">
        <f t="shared" si="1"/>
        <v>7</v>
      </c>
      <c r="K29" s="9">
        <f t="shared" si="2"/>
        <v>15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15</v>
      </c>
      <c r="U29" s="3" t="str">
        <f>+VLOOKUP(T29,'Detalji 1'!$E$4:$F$9,2,TRUE)</f>
        <v>F</v>
      </c>
      <c r="AB29">
        <f t="shared" si="7"/>
        <v>0</v>
      </c>
    </row>
    <row r="30" spans="1:28" ht="14.7" hidden="1" customHeight="1" x14ac:dyDescent="0.3">
      <c r="A30" t="s">
        <v>40</v>
      </c>
      <c r="B30" t="s">
        <v>86</v>
      </c>
      <c r="C30" t="s">
        <v>30</v>
      </c>
      <c r="D30" t="s">
        <v>88</v>
      </c>
      <c r="E30">
        <v>13</v>
      </c>
      <c r="G30">
        <f t="shared" si="0"/>
        <v>13</v>
      </c>
      <c r="H30">
        <v>24</v>
      </c>
      <c r="J30" s="9">
        <f t="shared" si="1"/>
        <v>24</v>
      </c>
      <c r="K30" s="9">
        <f t="shared" si="2"/>
        <v>37</v>
      </c>
      <c r="L30" s="9"/>
      <c r="M30">
        <v>5</v>
      </c>
      <c r="N30">
        <v>5</v>
      </c>
      <c r="O30">
        <f t="shared" si="3"/>
        <v>10</v>
      </c>
      <c r="R30" t="str">
        <f t="shared" si="4"/>
        <v/>
      </c>
      <c r="S30">
        <f t="shared" si="5"/>
        <v>10</v>
      </c>
      <c r="T30" s="1">
        <f t="shared" si="6"/>
        <v>47</v>
      </c>
      <c r="U30" s="2" t="str">
        <f>+VLOOKUP(T30,'Detalji 1'!$E$4:$F$9,2,TRUE)</f>
        <v>E</v>
      </c>
      <c r="AB30">
        <f t="shared" si="7"/>
        <v>0</v>
      </c>
    </row>
    <row r="31" spans="1:28" ht="14.7" hidden="1" customHeight="1" x14ac:dyDescent="0.3">
      <c r="A31" t="s">
        <v>89</v>
      </c>
      <c r="B31" t="s">
        <v>86</v>
      </c>
      <c r="C31" t="s">
        <v>90</v>
      </c>
      <c r="D31" t="s">
        <v>91</v>
      </c>
      <c r="E31">
        <v>18</v>
      </c>
      <c r="G31">
        <f t="shared" si="0"/>
        <v>18</v>
      </c>
      <c r="H31">
        <v>23</v>
      </c>
      <c r="J31" s="9">
        <f t="shared" si="1"/>
        <v>23</v>
      </c>
      <c r="K31" s="9">
        <f t="shared" si="2"/>
        <v>41</v>
      </c>
      <c r="L31" s="9"/>
      <c r="M31">
        <v>10</v>
      </c>
      <c r="N31">
        <v>2</v>
      </c>
      <c r="O31">
        <f t="shared" si="3"/>
        <v>12</v>
      </c>
      <c r="R31" t="str">
        <f t="shared" si="4"/>
        <v/>
      </c>
      <c r="S31">
        <f t="shared" si="5"/>
        <v>12</v>
      </c>
      <c r="T31" s="1">
        <f t="shared" si="6"/>
        <v>53</v>
      </c>
      <c r="U31" s="2" t="str">
        <f>+VLOOKUP(T31,'Detalji 1'!$E$4:$F$9,2,TRUE)</f>
        <v>E</v>
      </c>
      <c r="AB31">
        <f t="shared" si="7"/>
        <v>0</v>
      </c>
    </row>
    <row r="32" spans="1:28" ht="14.7" hidden="1" customHeight="1" x14ac:dyDescent="0.3">
      <c r="A32" t="s">
        <v>43</v>
      </c>
      <c r="B32" t="s">
        <v>86</v>
      </c>
      <c r="C32" t="s">
        <v>77</v>
      </c>
      <c r="D32" t="s">
        <v>92</v>
      </c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0</v>
      </c>
      <c r="U32" s="3" t="str">
        <f>+VLOOKUP(T32,'Detalji 1'!$E$4:$F$9,2,TRUE)</f>
        <v>F</v>
      </c>
      <c r="AB32">
        <f t="shared" si="7"/>
        <v>0</v>
      </c>
    </row>
    <row r="33" spans="1:28" ht="14.7" hidden="1" customHeight="1" x14ac:dyDescent="0.3">
      <c r="A33" t="s">
        <v>53</v>
      </c>
      <c r="B33" t="s">
        <v>86</v>
      </c>
      <c r="C33" t="s">
        <v>93</v>
      </c>
      <c r="D33" t="s">
        <v>94</v>
      </c>
      <c r="E33">
        <v>9</v>
      </c>
      <c r="F33">
        <v>9</v>
      </c>
      <c r="G33">
        <f t="shared" si="0"/>
        <v>9</v>
      </c>
      <c r="H33">
        <v>12</v>
      </c>
      <c r="I33">
        <v>10</v>
      </c>
      <c r="J33" s="9">
        <f t="shared" si="1"/>
        <v>12</v>
      </c>
      <c r="K33" s="9">
        <f t="shared" si="2"/>
        <v>21</v>
      </c>
      <c r="L33" s="9"/>
      <c r="M33">
        <v>5</v>
      </c>
      <c r="N33">
        <v>3</v>
      </c>
      <c r="O33">
        <f t="shared" si="3"/>
        <v>8</v>
      </c>
      <c r="P33">
        <v>13</v>
      </c>
      <c r="Q33">
        <v>5</v>
      </c>
      <c r="R33">
        <f t="shared" si="4"/>
        <v>18</v>
      </c>
      <c r="S33">
        <f t="shared" si="5"/>
        <v>18</v>
      </c>
      <c r="T33">
        <f t="shared" si="6"/>
        <v>39</v>
      </c>
      <c r="U33" s="3" t="str">
        <f>+VLOOKUP(T33,'Detalji 1'!$E$4:$F$9,2,TRUE)</f>
        <v>F</v>
      </c>
      <c r="AB33">
        <f t="shared" si="7"/>
        <v>0</v>
      </c>
    </row>
    <row r="34" spans="1:28" ht="14.7" hidden="1" customHeight="1" x14ac:dyDescent="0.3">
      <c r="A34" t="s">
        <v>56</v>
      </c>
      <c r="B34" t="s">
        <v>86</v>
      </c>
      <c r="C34" t="s">
        <v>95</v>
      </c>
      <c r="D34" t="s">
        <v>96</v>
      </c>
      <c r="G34" t="str">
        <f t="shared" ref="G34:G56" si="8">IF(AND(E34="",F34=""),"",MAX(E34:F34))</f>
        <v/>
      </c>
      <c r="I34">
        <v>4</v>
      </c>
      <c r="J34" s="9">
        <f t="shared" ref="J34:J56" si="9">IF(AND(H34="",I34=""),"",MAX(H34:I34))</f>
        <v>4</v>
      </c>
      <c r="K34" s="9">
        <f t="shared" ref="K34:K56" si="10">IF(AND(G34="",J34=""),"",SUM(G34,J34))</f>
        <v>4</v>
      </c>
      <c r="L34" s="9"/>
      <c r="O34" t="str">
        <f t="shared" ref="O34:O56" si="11">IF(AND(M34="",N34=""),"",M34+N34)</f>
        <v/>
      </c>
      <c r="R34" t="str">
        <f t="shared" ref="R34:R56" si="12">IF(AND(P34="",Q34=""),"",P34+Q34)</f>
        <v/>
      </c>
      <c r="S34" t="str">
        <f t="shared" ref="S34:S56" si="13">IF(AND(O34="",R34=""),"",MAX(O34,R34))</f>
        <v/>
      </c>
      <c r="T34">
        <f t="shared" ref="T34:T56" si="14">+MAX(E34:F34)+MAX(H34:I34)+MAX(O34,R34)</f>
        <v>4</v>
      </c>
      <c r="U34" s="3" t="str">
        <f>+VLOOKUP(T34,'Detalji 1'!$E$4:$F$9,2,TRUE)</f>
        <v>F</v>
      </c>
      <c r="AB34">
        <f t="shared" ref="AB34:AB56" si="15">IF(AND(V34="",W34="",X34="",Y34="",Z34="",AA34=""),0,1)</f>
        <v>0</v>
      </c>
    </row>
    <row r="35" spans="1:28" ht="14.7" hidden="1" customHeight="1" x14ac:dyDescent="0.3">
      <c r="A35" t="s">
        <v>62</v>
      </c>
      <c r="B35" t="s">
        <v>86</v>
      </c>
      <c r="C35" t="s">
        <v>97</v>
      </c>
      <c r="D35" t="s">
        <v>98</v>
      </c>
      <c r="E35">
        <v>11</v>
      </c>
      <c r="G35">
        <f t="shared" si="8"/>
        <v>11</v>
      </c>
      <c r="H35">
        <v>15</v>
      </c>
      <c r="J35" s="9">
        <f t="shared" si="9"/>
        <v>15</v>
      </c>
      <c r="K35" s="9">
        <f t="shared" si="10"/>
        <v>26</v>
      </c>
      <c r="L35" s="9"/>
      <c r="M35">
        <v>13</v>
      </c>
      <c r="N35">
        <v>6</v>
      </c>
      <c r="O35">
        <f t="shared" si="11"/>
        <v>19</v>
      </c>
      <c r="R35" t="str">
        <f t="shared" si="12"/>
        <v/>
      </c>
      <c r="S35">
        <f t="shared" si="13"/>
        <v>19</v>
      </c>
      <c r="T35" s="1">
        <f t="shared" si="14"/>
        <v>45</v>
      </c>
      <c r="U35" s="2" t="str">
        <f>+VLOOKUP(T35,'Detalji 1'!$E$4:$F$9,2,TRUE)</f>
        <v>E</v>
      </c>
      <c r="AB35">
        <f t="shared" si="15"/>
        <v>0</v>
      </c>
    </row>
    <row r="36" spans="1:28" ht="14.7" hidden="1" customHeight="1" x14ac:dyDescent="0.3">
      <c r="A36" t="s">
        <v>68</v>
      </c>
      <c r="B36" t="s">
        <v>86</v>
      </c>
      <c r="C36" t="s">
        <v>99</v>
      </c>
      <c r="D36" t="s">
        <v>92</v>
      </c>
      <c r="E36">
        <v>15</v>
      </c>
      <c r="G36">
        <f t="shared" si="8"/>
        <v>15</v>
      </c>
      <c r="H36">
        <v>15</v>
      </c>
      <c r="J36" s="9">
        <f t="shared" si="9"/>
        <v>15</v>
      </c>
      <c r="K36" s="9">
        <f t="shared" si="10"/>
        <v>30</v>
      </c>
      <c r="L36" s="9"/>
      <c r="M36">
        <v>5</v>
      </c>
      <c r="N36">
        <v>0</v>
      </c>
      <c r="O36">
        <f t="shared" si="11"/>
        <v>5</v>
      </c>
      <c r="P36">
        <v>15</v>
      </c>
      <c r="Q36">
        <v>4</v>
      </c>
      <c r="R36">
        <f t="shared" si="12"/>
        <v>19</v>
      </c>
      <c r="S36">
        <f t="shared" si="13"/>
        <v>19</v>
      </c>
      <c r="T36" s="1">
        <f t="shared" si="14"/>
        <v>49</v>
      </c>
      <c r="U36" s="2" t="str">
        <f>+VLOOKUP(T36,'Detalji 1'!$E$4:$F$9,2,TRUE)</f>
        <v>E</v>
      </c>
      <c r="AB36">
        <f t="shared" si="15"/>
        <v>0</v>
      </c>
    </row>
    <row r="37" spans="1:28" ht="14.7" hidden="1" customHeight="1" x14ac:dyDescent="0.3">
      <c r="A37" t="s">
        <v>100</v>
      </c>
      <c r="B37" t="s">
        <v>86</v>
      </c>
      <c r="C37" t="s">
        <v>101</v>
      </c>
      <c r="D37" t="s">
        <v>102</v>
      </c>
      <c r="E37">
        <v>9</v>
      </c>
      <c r="F37">
        <v>8</v>
      </c>
      <c r="G37">
        <f t="shared" si="8"/>
        <v>9</v>
      </c>
      <c r="H37">
        <v>18</v>
      </c>
      <c r="J37" s="9">
        <f t="shared" si="9"/>
        <v>18</v>
      </c>
      <c r="K37" s="9">
        <f t="shared" si="10"/>
        <v>27</v>
      </c>
      <c r="L37" s="9"/>
      <c r="N37">
        <v>5</v>
      </c>
      <c r="O37">
        <f t="shared" si="11"/>
        <v>5</v>
      </c>
      <c r="P37">
        <v>15</v>
      </c>
      <c r="Q37">
        <v>3</v>
      </c>
      <c r="R37">
        <f t="shared" si="12"/>
        <v>18</v>
      </c>
      <c r="S37">
        <f t="shared" si="13"/>
        <v>18</v>
      </c>
      <c r="T37" s="1">
        <f t="shared" si="14"/>
        <v>45</v>
      </c>
      <c r="U37" s="2" t="str">
        <f>+VLOOKUP(T37,'Detalji 1'!$E$4:$F$9,2,TRUE)</f>
        <v>E</v>
      </c>
      <c r="AB37">
        <f t="shared" si="15"/>
        <v>0</v>
      </c>
    </row>
    <row r="38" spans="1:28" ht="14.7" hidden="1" customHeight="1" x14ac:dyDescent="0.3">
      <c r="A38" t="s">
        <v>103</v>
      </c>
      <c r="B38" t="s">
        <v>86</v>
      </c>
      <c r="C38" t="s">
        <v>104</v>
      </c>
      <c r="D38" t="s">
        <v>105</v>
      </c>
      <c r="E38">
        <v>3</v>
      </c>
      <c r="G38">
        <f t="shared" si="8"/>
        <v>3</v>
      </c>
      <c r="J38" s="9" t="str">
        <f t="shared" si="9"/>
        <v/>
      </c>
      <c r="K38" s="9">
        <f t="shared" si="10"/>
        <v>3</v>
      </c>
      <c r="L38" s="9"/>
      <c r="O38" t="str">
        <f t="shared" si="11"/>
        <v/>
      </c>
      <c r="R38" t="str">
        <f t="shared" si="12"/>
        <v/>
      </c>
      <c r="S38" t="str">
        <f t="shared" si="13"/>
        <v/>
      </c>
      <c r="T38">
        <f t="shared" si="14"/>
        <v>3</v>
      </c>
      <c r="U38" s="3" t="str">
        <f>+VLOOKUP(T38,'Detalji 1'!$E$4:$F$9,2,TRUE)</f>
        <v>F</v>
      </c>
      <c r="AB38">
        <f t="shared" si="15"/>
        <v>0</v>
      </c>
    </row>
    <row r="39" spans="1:28" ht="14.7" hidden="1" customHeight="1" x14ac:dyDescent="0.3">
      <c r="A39" t="s">
        <v>80</v>
      </c>
      <c r="B39" t="s">
        <v>86</v>
      </c>
      <c r="C39" t="s">
        <v>106</v>
      </c>
      <c r="D39" t="s">
        <v>107</v>
      </c>
      <c r="G39" t="str">
        <f t="shared" si="8"/>
        <v/>
      </c>
      <c r="J39" s="9" t="str">
        <f t="shared" si="9"/>
        <v/>
      </c>
      <c r="K39" s="9" t="str">
        <f t="shared" si="10"/>
        <v/>
      </c>
      <c r="L39" s="9"/>
      <c r="O39" t="str">
        <f t="shared" si="11"/>
        <v/>
      </c>
      <c r="R39" t="str">
        <f t="shared" si="12"/>
        <v/>
      </c>
      <c r="S39" t="str">
        <f t="shared" si="13"/>
        <v/>
      </c>
      <c r="T39">
        <f t="shared" si="14"/>
        <v>0</v>
      </c>
      <c r="U39" s="3" t="str">
        <f>+VLOOKUP(T39,'Detalji 1'!$E$4:$F$9,2,TRUE)</f>
        <v>F</v>
      </c>
      <c r="AB39">
        <f t="shared" si="15"/>
        <v>0</v>
      </c>
    </row>
    <row r="40" spans="1:28" ht="14.7" hidden="1" customHeight="1" x14ac:dyDescent="0.3">
      <c r="A40" t="s">
        <v>32</v>
      </c>
      <c r="B40" t="s">
        <v>108</v>
      </c>
      <c r="C40" t="s">
        <v>109</v>
      </c>
      <c r="D40" t="s">
        <v>110</v>
      </c>
      <c r="E40">
        <v>3</v>
      </c>
      <c r="F40">
        <v>2</v>
      </c>
      <c r="G40">
        <f t="shared" si="8"/>
        <v>3</v>
      </c>
      <c r="H40">
        <v>4</v>
      </c>
      <c r="J40" s="9">
        <f t="shared" si="9"/>
        <v>4</v>
      </c>
      <c r="K40" s="9">
        <f t="shared" si="10"/>
        <v>7</v>
      </c>
      <c r="L40" s="9"/>
      <c r="O40" t="str">
        <f t="shared" si="11"/>
        <v/>
      </c>
      <c r="R40" t="str">
        <f t="shared" si="12"/>
        <v/>
      </c>
      <c r="S40" t="str">
        <f t="shared" si="13"/>
        <v/>
      </c>
      <c r="T40">
        <f t="shared" si="14"/>
        <v>7</v>
      </c>
      <c r="U40" s="3" t="str">
        <f>+VLOOKUP(T40,'Detalji 1'!$E$4:$F$9,2,TRUE)</f>
        <v>F</v>
      </c>
      <c r="AB40">
        <f t="shared" si="15"/>
        <v>0</v>
      </c>
    </row>
    <row r="41" spans="1:28" ht="14.7" hidden="1" customHeight="1" x14ac:dyDescent="0.3">
      <c r="A41" t="s">
        <v>51</v>
      </c>
      <c r="B41" t="s">
        <v>108</v>
      </c>
      <c r="C41" t="s">
        <v>111</v>
      </c>
      <c r="D41" t="s">
        <v>112</v>
      </c>
      <c r="E41">
        <v>8</v>
      </c>
      <c r="F41">
        <v>4</v>
      </c>
      <c r="G41">
        <f t="shared" si="8"/>
        <v>8</v>
      </c>
      <c r="H41">
        <v>5</v>
      </c>
      <c r="I41">
        <v>6</v>
      </c>
      <c r="J41" s="9">
        <f t="shared" si="9"/>
        <v>6</v>
      </c>
      <c r="K41" s="9">
        <f t="shared" si="10"/>
        <v>14</v>
      </c>
      <c r="L41" s="9"/>
      <c r="N41">
        <v>0</v>
      </c>
      <c r="O41">
        <f t="shared" si="11"/>
        <v>0</v>
      </c>
      <c r="R41" t="str">
        <f t="shared" si="12"/>
        <v/>
      </c>
      <c r="S41">
        <f t="shared" si="13"/>
        <v>0</v>
      </c>
      <c r="T41">
        <f t="shared" si="14"/>
        <v>14</v>
      </c>
      <c r="U41" s="3" t="str">
        <f>+VLOOKUP(T41,'Detalji 1'!$E$4:$F$9,2,TRUE)</f>
        <v>F</v>
      </c>
      <c r="AB41">
        <f t="shared" si="15"/>
        <v>0</v>
      </c>
    </row>
    <row r="42" spans="1:28" ht="14.7" hidden="1" customHeight="1" x14ac:dyDescent="0.3">
      <c r="A42" t="s">
        <v>62</v>
      </c>
      <c r="B42" t="s">
        <v>108</v>
      </c>
      <c r="C42" t="s">
        <v>113</v>
      </c>
      <c r="D42" t="s">
        <v>114</v>
      </c>
      <c r="G42" t="str">
        <f t="shared" si="8"/>
        <v/>
      </c>
      <c r="J42" s="9" t="str">
        <f t="shared" si="9"/>
        <v/>
      </c>
      <c r="K42" s="9" t="str">
        <f t="shared" si="10"/>
        <v/>
      </c>
      <c r="L42" s="9"/>
      <c r="O42" t="str">
        <f t="shared" si="11"/>
        <v/>
      </c>
      <c r="R42" t="str">
        <f t="shared" si="12"/>
        <v/>
      </c>
      <c r="S42" t="str">
        <f t="shared" si="13"/>
        <v/>
      </c>
      <c r="T42">
        <f t="shared" si="14"/>
        <v>0</v>
      </c>
      <c r="U42" s="3" t="str">
        <f>+VLOOKUP(T42,'Detalji 1'!$E$4:$F$9,2,TRUE)</f>
        <v>F</v>
      </c>
      <c r="AB42">
        <f t="shared" si="15"/>
        <v>0</v>
      </c>
    </row>
    <row r="43" spans="1:28" ht="14.7" hidden="1" customHeight="1" x14ac:dyDescent="0.3">
      <c r="A43" t="s">
        <v>115</v>
      </c>
      <c r="B43" t="s">
        <v>108</v>
      </c>
      <c r="C43" t="s">
        <v>116</v>
      </c>
      <c r="D43" t="s">
        <v>117</v>
      </c>
      <c r="G43" t="str">
        <f t="shared" si="8"/>
        <v/>
      </c>
      <c r="J43" s="9" t="str">
        <f t="shared" si="9"/>
        <v/>
      </c>
      <c r="K43" s="9" t="str">
        <f t="shared" si="10"/>
        <v/>
      </c>
      <c r="L43" s="9"/>
      <c r="O43" t="str">
        <f t="shared" si="11"/>
        <v/>
      </c>
      <c r="R43" t="str">
        <f t="shared" si="12"/>
        <v/>
      </c>
      <c r="S43" t="str">
        <f t="shared" si="13"/>
        <v/>
      </c>
      <c r="T43">
        <f t="shared" si="14"/>
        <v>0</v>
      </c>
      <c r="U43" s="3" t="str">
        <f>+VLOOKUP(T43,'Detalji 1'!$E$4:$F$9,2,TRUE)</f>
        <v>F</v>
      </c>
      <c r="AB43">
        <f t="shared" si="15"/>
        <v>0</v>
      </c>
    </row>
    <row r="44" spans="1:28" ht="14.7" hidden="1" customHeight="1" x14ac:dyDescent="0.3">
      <c r="A44" t="s">
        <v>118</v>
      </c>
      <c r="B44" t="s">
        <v>108</v>
      </c>
      <c r="C44" t="s">
        <v>17</v>
      </c>
      <c r="D44" t="s">
        <v>42</v>
      </c>
      <c r="G44" t="str">
        <f t="shared" si="8"/>
        <v/>
      </c>
      <c r="J44" s="9" t="str">
        <f t="shared" si="9"/>
        <v/>
      </c>
      <c r="K44" s="9" t="str">
        <f t="shared" si="10"/>
        <v/>
      </c>
      <c r="L44" s="9"/>
      <c r="O44" t="str">
        <f t="shared" si="11"/>
        <v/>
      </c>
      <c r="R44" t="str">
        <f t="shared" si="12"/>
        <v/>
      </c>
      <c r="S44" t="str">
        <f t="shared" si="13"/>
        <v/>
      </c>
      <c r="T44">
        <f t="shared" si="14"/>
        <v>0</v>
      </c>
      <c r="U44" s="3" t="str">
        <f>+VLOOKUP(T44,'Detalji 1'!$E$4:$F$9,2,TRUE)</f>
        <v>F</v>
      </c>
      <c r="AB44">
        <f t="shared" si="15"/>
        <v>0</v>
      </c>
    </row>
    <row r="45" spans="1:28" ht="14.7" hidden="1" customHeight="1" x14ac:dyDescent="0.3">
      <c r="A45" t="s">
        <v>119</v>
      </c>
      <c r="B45" t="s">
        <v>108</v>
      </c>
      <c r="C45" t="s">
        <v>27</v>
      </c>
      <c r="D45" t="s">
        <v>120</v>
      </c>
      <c r="G45" t="str">
        <f t="shared" si="8"/>
        <v/>
      </c>
      <c r="J45" s="9" t="str">
        <f t="shared" si="9"/>
        <v/>
      </c>
      <c r="K45" s="9" t="str">
        <f t="shared" si="10"/>
        <v/>
      </c>
      <c r="L45" s="9"/>
      <c r="O45" t="str">
        <f t="shared" si="11"/>
        <v/>
      </c>
      <c r="R45" t="str">
        <f t="shared" si="12"/>
        <v/>
      </c>
      <c r="S45" t="str">
        <f t="shared" si="13"/>
        <v/>
      </c>
      <c r="T45">
        <f t="shared" si="14"/>
        <v>0</v>
      </c>
      <c r="U45" s="3" t="str">
        <f>+VLOOKUP(T45,'Detalji 1'!$E$4:$F$9,2,TRUE)</f>
        <v>F</v>
      </c>
      <c r="AB45">
        <f t="shared" si="15"/>
        <v>0</v>
      </c>
    </row>
    <row r="46" spans="1:28" ht="14.7" hidden="1" customHeight="1" x14ac:dyDescent="0.3">
      <c r="A46" t="s">
        <v>32</v>
      </c>
      <c r="B46" t="s">
        <v>121</v>
      </c>
      <c r="C46" t="s">
        <v>122</v>
      </c>
      <c r="D46" t="s">
        <v>123</v>
      </c>
      <c r="E46">
        <v>13</v>
      </c>
      <c r="F46">
        <v>13</v>
      </c>
      <c r="G46">
        <f t="shared" si="8"/>
        <v>13</v>
      </c>
      <c r="H46">
        <v>0</v>
      </c>
      <c r="I46">
        <v>2</v>
      </c>
      <c r="J46" s="9">
        <f t="shared" si="9"/>
        <v>2</v>
      </c>
      <c r="K46" s="9">
        <f t="shared" si="10"/>
        <v>15</v>
      </c>
      <c r="L46" s="9"/>
      <c r="O46" t="str">
        <f t="shared" si="11"/>
        <v/>
      </c>
      <c r="R46" t="str">
        <f t="shared" si="12"/>
        <v/>
      </c>
      <c r="S46" t="str">
        <f t="shared" si="13"/>
        <v/>
      </c>
      <c r="T46">
        <f t="shared" si="14"/>
        <v>15</v>
      </c>
      <c r="U46" s="3" t="str">
        <f>+VLOOKUP(T46,'Detalji 1'!$E$4:$F$9,2,TRUE)</f>
        <v>F</v>
      </c>
      <c r="AB46">
        <f t="shared" si="15"/>
        <v>0</v>
      </c>
    </row>
    <row r="47" spans="1:28" ht="14.7" hidden="1" customHeight="1" x14ac:dyDescent="0.3">
      <c r="A47" t="s">
        <v>124</v>
      </c>
      <c r="B47" t="s">
        <v>121</v>
      </c>
      <c r="C47" t="s">
        <v>113</v>
      </c>
      <c r="D47" t="s">
        <v>125</v>
      </c>
      <c r="F47">
        <v>0</v>
      </c>
      <c r="G47">
        <f t="shared" si="8"/>
        <v>0</v>
      </c>
      <c r="J47" s="9" t="str">
        <f t="shared" si="9"/>
        <v/>
      </c>
      <c r="K47" s="9">
        <f t="shared" si="10"/>
        <v>0</v>
      </c>
      <c r="L47" s="9"/>
      <c r="O47" t="str">
        <f t="shared" si="11"/>
        <v/>
      </c>
      <c r="R47" t="str">
        <f t="shared" si="12"/>
        <v/>
      </c>
      <c r="S47" t="str">
        <f t="shared" si="13"/>
        <v/>
      </c>
      <c r="T47">
        <f t="shared" si="14"/>
        <v>0</v>
      </c>
      <c r="U47" s="3" t="str">
        <f>+VLOOKUP(T47,'Detalji 1'!$E$4:$F$9,2,TRUE)</f>
        <v>F</v>
      </c>
      <c r="AB47">
        <f t="shared" si="15"/>
        <v>0</v>
      </c>
    </row>
    <row r="48" spans="1:28" ht="14.7" hidden="1" customHeight="1" x14ac:dyDescent="0.3">
      <c r="A48" t="s">
        <v>126</v>
      </c>
      <c r="B48" t="s">
        <v>121</v>
      </c>
      <c r="C48" t="s">
        <v>127</v>
      </c>
      <c r="D48" t="s">
        <v>128</v>
      </c>
      <c r="G48" t="str">
        <f t="shared" si="8"/>
        <v/>
      </c>
      <c r="J48" s="9" t="str">
        <f t="shared" si="9"/>
        <v/>
      </c>
      <c r="K48" s="9" t="str">
        <f t="shared" si="10"/>
        <v/>
      </c>
      <c r="L48" s="9"/>
      <c r="O48" t="str">
        <f t="shared" si="11"/>
        <v/>
      </c>
      <c r="R48" t="str">
        <f t="shared" si="12"/>
        <v/>
      </c>
      <c r="S48" t="str">
        <f t="shared" si="13"/>
        <v/>
      </c>
      <c r="T48">
        <f t="shared" si="14"/>
        <v>0</v>
      </c>
      <c r="U48" s="3" t="str">
        <f>+VLOOKUP(T48,'Detalji 1'!$E$4:$F$9,2,TRUE)</f>
        <v>F</v>
      </c>
      <c r="AB48">
        <f t="shared" si="15"/>
        <v>0</v>
      </c>
    </row>
    <row r="49" spans="1:28" ht="14.7" hidden="1" customHeight="1" x14ac:dyDescent="0.3">
      <c r="A49" t="s">
        <v>132</v>
      </c>
      <c r="B49" t="s">
        <v>129</v>
      </c>
      <c r="C49" t="s">
        <v>84</v>
      </c>
      <c r="D49" t="s">
        <v>133</v>
      </c>
      <c r="E49">
        <v>8</v>
      </c>
      <c r="F49">
        <v>3</v>
      </c>
      <c r="G49">
        <f t="shared" si="8"/>
        <v>8</v>
      </c>
      <c r="H49">
        <v>11</v>
      </c>
      <c r="I49">
        <v>6</v>
      </c>
      <c r="J49" s="9">
        <f t="shared" si="9"/>
        <v>11</v>
      </c>
      <c r="K49" s="9">
        <f t="shared" si="10"/>
        <v>19</v>
      </c>
      <c r="L49" s="9"/>
      <c r="M49">
        <v>10</v>
      </c>
      <c r="N49">
        <v>5</v>
      </c>
      <c r="O49">
        <f t="shared" si="11"/>
        <v>15</v>
      </c>
      <c r="P49">
        <v>18</v>
      </c>
      <c r="Q49">
        <v>8</v>
      </c>
      <c r="R49">
        <f t="shared" si="12"/>
        <v>26</v>
      </c>
      <c r="S49">
        <f t="shared" si="13"/>
        <v>26</v>
      </c>
      <c r="T49" s="1">
        <f t="shared" si="14"/>
        <v>45</v>
      </c>
      <c r="U49" s="2" t="str">
        <f>+VLOOKUP(T49,'Detalji 1'!$E$4:$F$9,2,TRUE)</f>
        <v>E</v>
      </c>
      <c r="AB49">
        <f t="shared" si="15"/>
        <v>0</v>
      </c>
    </row>
    <row r="50" spans="1:28" ht="14.7" hidden="1" customHeight="1" x14ac:dyDescent="0.3">
      <c r="A50" t="s">
        <v>134</v>
      </c>
      <c r="B50" t="s">
        <v>129</v>
      </c>
      <c r="C50" t="s">
        <v>135</v>
      </c>
      <c r="D50" t="s">
        <v>112</v>
      </c>
      <c r="G50" t="str">
        <f t="shared" si="8"/>
        <v/>
      </c>
      <c r="J50" s="9" t="str">
        <f t="shared" si="9"/>
        <v/>
      </c>
      <c r="K50" s="9" t="str">
        <f t="shared" si="10"/>
        <v/>
      </c>
      <c r="L50" s="9"/>
      <c r="O50" t="str">
        <f t="shared" si="11"/>
        <v/>
      </c>
      <c r="R50" t="str">
        <f t="shared" si="12"/>
        <v/>
      </c>
      <c r="S50" t="str">
        <f t="shared" si="13"/>
        <v/>
      </c>
      <c r="T50">
        <f t="shared" si="14"/>
        <v>0</v>
      </c>
      <c r="U50" s="3" t="str">
        <f>+VLOOKUP(T50,'Detalji 1'!$E$4:$F$9,2,TRUE)</f>
        <v>F</v>
      </c>
      <c r="AB50">
        <f t="shared" si="15"/>
        <v>0</v>
      </c>
    </row>
    <row r="51" spans="1:28" ht="14.7" hidden="1" customHeight="1" x14ac:dyDescent="0.3">
      <c r="A51" t="s">
        <v>136</v>
      </c>
      <c r="B51" t="s">
        <v>129</v>
      </c>
      <c r="C51" t="s">
        <v>137</v>
      </c>
      <c r="D51" t="s">
        <v>138</v>
      </c>
      <c r="G51" t="str">
        <f t="shared" si="8"/>
        <v/>
      </c>
      <c r="J51" s="9" t="str">
        <f t="shared" si="9"/>
        <v/>
      </c>
      <c r="K51" s="9" t="str">
        <f t="shared" si="10"/>
        <v/>
      </c>
      <c r="L51" s="9"/>
      <c r="O51" t="str">
        <f t="shared" si="11"/>
        <v/>
      </c>
      <c r="R51" t="str">
        <f t="shared" si="12"/>
        <v/>
      </c>
      <c r="S51" t="str">
        <f t="shared" si="13"/>
        <v/>
      </c>
      <c r="T51">
        <f t="shared" si="14"/>
        <v>0</v>
      </c>
      <c r="U51" s="3" t="str">
        <f>+VLOOKUP(T51,'Detalji 1'!$E$4:$F$9,2,TRUE)</f>
        <v>F</v>
      </c>
      <c r="AB51">
        <f t="shared" si="15"/>
        <v>0</v>
      </c>
    </row>
    <row r="52" spans="1:28" ht="14.7" hidden="1" customHeight="1" x14ac:dyDescent="0.3">
      <c r="A52" t="s">
        <v>139</v>
      </c>
      <c r="B52" t="s">
        <v>140</v>
      </c>
      <c r="C52" t="s">
        <v>141</v>
      </c>
      <c r="D52" t="s">
        <v>87</v>
      </c>
      <c r="E52">
        <v>13</v>
      </c>
      <c r="F52">
        <v>11</v>
      </c>
      <c r="G52">
        <f t="shared" si="8"/>
        <v>13</v>
      </c>
      <c r="H52">
        <v>12</v>
      </c>
      <c r="I52">
        <v>5</v>
      </c>
      <c r="J52" s="9">
        <f t="shared" si="9"/>
        <v>12</v>
      </c>
      <c r="K52" s="9">
        <f t="shared" si="10"/>
        <v>25</v>
      </c>
      <c r="L52" s="9"/>
      <c r="O52" t="str">
        <f t="shared" si="11"/>
        <v/>
      </c>
      <c r="P52">
        <v>10</v>
      </c>
      <c r="Q52">
        <v>10</v>
      </c>
      <c r="R52">
        <f t="shared" si="12"/>
        <v>20</v>
      </c>
      <c r="S52">
        <f t="shared" si="13"/>
        <v>20</v>
      </c>
      <c r="T52">
        <f t="shared" si="14"/>
        <v>45</v>
      </c>
      <c r="U52" s="3" t="str">
        <f>+VLOOKUP(T52,'Detalji 1'!$E$4:$F$9,2,TRUE)</f>
        <v>E</v>
      </c>
      <c r="AB52">
        <f t="shared" si="15"/>
        <v>0</v>
      </c>
    </row>
    <row r="53" spans="1:28" ht="14.7" hidden="1" customHeight="1" x14ac:dyDescent="0.3">
      <c r="A53" t="s">
        <v>83</v>
      </c>
      <c r="B53" t="s">
        <v>140</v>
      </c>
      <c r="C53" t="s">
        <v>142</v>
      </c>
      <c r="D53" t="s">
        <v>143</v>
      </c>
      <c r="E53">
        <v>0</v>
      </c>
      <c r="G53">
        <f t="shared" si="8"/>
        <v>0</v>
      </c>
      <c r="J53" s="9" t="str">
        <f t="shared" si="9"/>
        <v/>
      </c>
      <c r="K53" s="9">
        <f t="shared" si="10"/>
        <v>0</v>
      </c>
      <c r="L53" s="9"/>
      <c r="O53" t="str">
        <f t="shared" si="11"/>
        <v/>
      </c>
      <c r="R53" t="str">
        <f t="shared" si="12"/>
        <v/>
      </c>
      <c r="S53" t="str">
        <f t="shared" si="13"/>
        <v/>
      </c>
      <c r="T53">
        <f t="shared" si="14"/>
        <v>0</v>
      </c>
      <c r="U53" s="3" t="str">
        <f>+VLOOKUP(T53,'Detalji 1'!$E$4:$F$9,2,TRUE)</f>
        <v>F</v>
      </c>
      <c r="AB53">
        <f t="shared" si="15"/>
        <v>0</v>
      </c>
    </row>
    <row r="54" spans="1:28" ht="14.7" hidden="1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f t="shared" si="8"/>
        <v>5</v>
      </c>
      <c r="H54">
        <v>1</v>
      </c>
      <c r="J54" s="9">
        <f t="shared" si="9"/>
        <v>1</v>
      </c>
      <c r="K54" s="9">
        <f t="shared" si="10"/>
        <v>6</v>
      </c>
      <c r="L54" s="9"/>
      <c r="O54" t="str">
        <f t="shared" si="11"/>
        <v/>
      </c>
      <c r="R54" t="str">
        <f t="shared" si="12"/>
        <v/>
      </c>
      <c r="S54" t="str">
        <f t="shared" si="13"/>
        <v/>
      </c>
      <c r="T54">
        <f t="shared" si="14"/>
        <v>6</v>
      </c>
      <c r="U54" s="3" t="str">
        <f>+VLOOKUP(T54,'Detalji 1'!$E$4:$F$9,2,TRUE)</f>
        <v>F</v>
      </c>
      <c r="AB54">
        <f t="shared" si="15"/>
        <v>0</v>
      </c>
    </row>
    <row r="55" spans="1:28" ht="14.7" hidden="1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f t="shared" si="8"/>
        <v>8</v>
      </c>
      <c r="H55">
        <v>3</v>
      </c>
      <c r="J55" s="9">
        <f t="shared" si="9"/>
        <v>3</v>
      </c>
      <c r="K55" s="9">
        <f t="shared" si="10"/>
        <v>11</v>
      </c>
      <c r="L55" s="9"/>
      <c r="O55" t="str">
        <f t="shared" si="11"/>
        <v/>
      </c>
      <c r="R55" t="str">
        <f t="shared" si="12"/>
        <v/>
      </c>
      <c r="S55" t="str">
        <f t="shared" si="13"/>
        <v/>
      </c>
      <c r="T55">
        <f t="shared" si="14"/>
        <v>11</v>
      </c>
      <c r="U55" s="3" t="str">
        <f>+VLOOKUP(T55,'Detalji 1'!$E$4:$F$9,2,TRUE)</f>
        <v>F</v>
      </c>
      <c r="AB55">
        <f t="shared" si="15"/>
        <v>0</v>
      </c>
    </row>
    <row r="56" spans="1:28" ht="14.7" hidden="1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>
        <f t="shared" si="8"/>
        <v>2</v>
      </c>
      <c r="H56" t="s">
        <v>154</v>
      </c>
      <c r="J56" s="9">
        <f t="shared" si="9"/>
        <v>0</v>
      </c>
      <c r="K56" s="9">
        <f t="shared" si="10"/>
        <v>2</v>
      </c>
      <c r="L56" s="9"/>
      <c r="O56" t="str">
        <f t="shared" si="11"/>
        <v/>
      </c>
      <c r="R56" t="str">
        <f t="shared" si="12"/>
        <v/>
      </c>
      <c r="S56" t="str">
        <f t="shared" si="13"/>
        <v/>
      </c>
      <c r="T56">
        <f t="shared" si="14"/>
        <v>2</v>
      </c>
      <c r="U56" s="3" t="str">
        <f>+VLOOKUP(T56,'Detalji 1'!$E$4:$F$9,2,TRUE)</f>
        <v>F</v>
      </c>
      <c r="AB56">
        <f t="shared" si="15"/>
        <v>0</v>
      </c>
    </row>
    <row r="57" spans="1:28" ht="14.7" hidden="1" customHeight="1" x14ac:dyDescent="0.3"/>
    <row r="58" spans="1:28" ht="14.7" hidden="1" customHeight="1" x14ac:dyDescent="0.3"/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A13" sqref="A11:P1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2" t="s">
        <v>171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x14ac:dyDescent="0.3">
      <c r="A2" s="45" t="s">
        <v>192</v>
      </c>
      <c r="B2" s="46"/>
      <c r="C2" s="46"/>
      <c r="D2" s="46"/>
      <c r="E2" s="46"/>
      <c r="F2" s="46"/>
      <c r="G2" s="46"/>
      <c r="H2" s="46"/>
      <c r="I2" s="47"/>
      <c r="J2" s="48" t="s">
        <v>172</v>
      </c>
      <c r="K2" s="49"/>
      <c r="L2" s="49"/>
      <c r="M2" s="49"/>
      <c r="N2" s="49"/>
      <c r="O2" s="49"/>
      <c r="P2" s="50"/>
    </row>
    <row r="3" spans="1:16" ht="28.8" customHeight="1" x14ac:dyDescent="0.3">
      <c r="A3" s="23" t="s">
        <v>173</v>
      </c>
      <c r="B3" s="24" t="s">
        <v>193</v>
      </c>
      <c r="C3" s="51" t="s">
        <v>194</v>
      </c>
      <c r="D3" s="51"/>
      <c r="E3" s="51"/>
      <c r="F3" s="51"/>
      <c r="G3" s="51"/>
      <c r="H3" s="51"/>
      <c r="I3" s="51"/>
      <c r="J3" s="52" t="s">
        <v>230</v>
      </c>
      <c r="K3" s="53"/>
      <c r="L3" s="53"/>
      <c r="M3" s="54"/>
      <c r="N3" s="52" t="s">
        <v>174</v>
      </c>
      <c r="O3" s="53"/>
      <c r="P3" s="55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1"/>
      <c r="O4" s="31"/>
      <c r="P4" s="32"/>
    </row>
    <row r="5" spans="1:16" x14ac:dyDescent="0.3">
      <c r="A5" s="33" t="s">
        <v>175</v>
      </c>
      <c r="B5" s="35" t="s">
        <v>176</v>
      </c>
      <c r="C5" s="37" t="s">
        <v>177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 t="s">
        <v>178</v>
      </c>
      <c r="P5" s="35" t="s">
        <v>179</v>
      </c>
    </row>
    <row r="6" spans="1:16" ht="28.2" customHeight="1" x14ac:dyDescent="0.3">
      <c r="A6" s="34"/>
      <c r="B6" s="36"/>
      <c r="C6" s="35" t="s">
        <v>180</v>
      </c>
      <c r="D6" s="25" t="s">
        <v>181</v>
      </c>
      <c r="E6" s="26"/>
      <c r="F6" s="27"/>
      <c r="G6" s="28" t="s">
        <v>190</v>
      </c>
      <c r="H6" s="29"/>
      <c r="I6" s="30"/>
      <c r="J6" s="41" t="s">
        <v>182</v>
      </c>
      <c r="K6" s="38"/>
      <c r="L6" s="38"/>
      <c r="M6" s="41" t="s">
        <v>183</v>
      </c>
      <c r="N6" s="38"/>
      <c r="O6" s="40"/>
      <c r="P6" s="36"/>
    </row>
    <row r="7" spans="1:16" x14ac:dyDescent="0.3">
      <c r="A7" s="34"/>
      <c r="B7" s="36"/>
      <c r="C7" s="36"/>
      <c r="D7" s="6" t="s">
        <v>184</v>
      </c>
      <c r="E7" s="6" t="s">
        <v>185</v>
      </c>
      <c r="F7" s="6" t="s">
        <v>186</v>
      </c>
      <c r="G7" s="6" t="s">
        <v>184</v>
      </c>
      <c r="H7" s="6" t="s">
        <v>185</v>
      </c>
      <c r="I7" s="6" t="s">
        <v>186</v>
      </c>
      <c r="J7" s="6" t="s">
        <v>184</v>
      </c>
      <c r="K7" s="6" t="s">
        <v>185</v>
      </c>
      <c r="L7" s="6" t="s">
        <v>186</v>
      </c>
      <c r="M7" s="6" t="s">
        <v>187</v>
      </c>
      <c r="N7" s="6" t="s">
        <v>188</v>
      </c>
      <c r="O7" s="40"/>
      <c r="P7" s="36"/>
    </row>
    <row r="8" spans="1:16" x14ac:dyDescent="0.3">
      <c r="A8" s="12" t="str">
        <f>CONCATENATE(CONCATENATE('Tabela 2'!A2,"/"),'Tabela 2'!B2)</f>
        <v>6/2019</v>
      </c>
      <c r="B8" s="12" t="str">
        <f>CONCATENATE(CONCATENATE('Tabela 2'!C2," "),'Tabela 2'!D2)</f>
        <v>Barbara Brzić</v>
      </c>
      <c r="C8" s="12"/>
      <c r="D8" s="12"/>
      <c r="E8" s="12"/>
      <c r="F8" s="12"/>
      <c r="G8" s="12">
        <f>'Tabela 2'!G2</f>
        <v>8</v>
      </c>
      <c r="H8" s="12"/>
      <c r="I8" s="12"/>
      <c r="J8" s="12">
        <v>16</v>
      </c>
      <c r="K8" s="12"/>
      <c r="L8" s="12"/>
      <c r="M8" s="12">
        <v>21</v>
      </c>
      <c r="N8" s="12"/>
      <c r="O8" s="12">
        <v>45</v>
      </c>
      <c r="P8" s="13" t="s">
        <v>163</v>
      </c>
    </row>
    <row r="9" spans="1:16" x14ac:dyDescent="0.3">
      <c r="A9" s="12" t="str">
        <f>CONCATENATE(CONCATENATE('Tabela 2'!A3,"/"),'Tabela 2'!B3)</f>
        <v>19/2019</v>
      </c>
      <c r="B9" s="12" t="str">
        <f>CONCATENATE(CONCATENATE('Tabela 2'!C3," "),'Tabela 2'!D3)</f>
        <v>Gordana Vujović</v>
      </c>
      <c r="C9" s="12"/>
      <c r="D9" s="12"/>
      <c r="E9" s="12"/>
      <c r="F9" s="12"/>
      <c r="G9" s="12">
        <f>'Tabela 2'!G3</f>
        <v>12</v>
      </c>
      <c r="H9" s="12"/>
      <c r="I9" s="12"/>
      <c r="J9" s="12">
        <v>10</v>
      </c>
      <c r="K9" s="12"/>
      <c r="L9" s="12"/>
      <c r="M9" s="12">
        <v>23</v>
      </c>
      <c r="N9" s="12"/>
      <c r="O9" s="12">
        <v>45</v>
      </c>
      <c r="P9" s="13" t="s">
        <v>163</v>
      </c>
    </row>
    <row r="10" spans="1:16" x14ac:dyDescent="0.3">
      <c r="A10" s="12" t="str">
        <f>CONCATENATE(CONCATENATE('Tabela 2'!A4,"/"),'Tabela 2'!B4)</f>
        <v>23/2019</v>
      </c>
      <c r="B10" s="12" t="str">
        <f>CONCATENATE(CONCATENATE('Tabela 2'!C4," "),'Tabela 2'!D4)</f>
        <v>Mirela Fatić</v>
      </c>
      <c r="C10" s="12"/>
      <c r="D10" s="12"/>
      <c r="E10" s="12"/>
      <c r="F10" s="12"/>
      <c r="G10" s="12">
        <f>'Tabela 2'!G4</f>
        <v>11</v>
      </c>
      <c r="H10" s="12"/>
      <c r="I10" s="12"/>
      <c r="J10" s="12">
        <v>20</v>
      </c>
      <c r="K10" s="12"/>
      <c r="L10" s="12"/>
      <c r="M10" s="12">
        <v>14</v>
      </c>
      <c r="N10" s="12"/>
      <c r="O10" s="12">
        <v>45</v>
      </c>
      <c r="P10" s="13" t="s">
        <v>163</v>
      </c>
    </row>
    <row r="11" spans="1:16" x14ac:dyDescent="0.3">
      <c r="A11" s="12" t="str">
        <f>CONCATENATE(CONCATENATE('Tabela 2'!A5,"/"),'Tabela 2'!B5)</f>
        <v>48/2019</v>
      </c>
      <c r="B11" s="12" t="str">
        <f>CONCATENATE(CONCATENATE('Tabela 2'!C5," "),'Tabela 2'!D5)</f>
        <v>Teodora Benić</v>
      </c>
      <c r="C11" s="12"/>
      <c r="D11" s="12"/>
      <c r="E11" s="12"/>
      <c r="F11" s="12"/>
      <c r="G11" s="12">
        <f>'Tabela 2'!G5</f>
        <v>17</v>
      </c>
      <c r="H11" s="12"/>
      <c r="I11" s="12"/>
      <c r="J11" s="12">
        <v>13</v>
      </c>
      <c r="K11" s="12"/>
      <c r="L11" s="12"/>
      <c r="M11" s="12">
        <v>15</v>
      </c>
      <c r="N11" s="12"/>
      <c r="O11" s="12">
        <v>45</v>
      </c>
      <c r="P11" s="13" t="s">
        <v>163</v>
      </c>
    </row>
    <row r="12" spans="1:16" x14ac:dyDescent="0.3">
      <c r="A12" s="12" t="str">
        <f>CONCATENATE(CONCATENATE('Tabela 2'!A6,"/"),'Tabela 2'!B6)</f>
        <v>6/2015</v>
      </c>
      <c r="B12" s="12" t="str">
        <f>CONCATENATE(CONCATENATE('Tabela 2'!C6," "),'Tabela 2'!D6)</f>
        <v>Amin Odžić</v>
      </c>
      <c r="C12" s="12"/>
      <c r="D12" s="12"/>
      <c r="E12" s="12"/>
      <c r="F12" s="12"/>
      <c r="G12" s="12">
        <f>'Tabela 2'!G6</f>
        <v>10</v>
      </c>
      <c r="H12" s="12"/>
      <c r="I12" s="12"/>
      <c r="J12" s="12">
        <v>23</v>
      </c>
      <c r="K12" s="12"/>
      <c r="L12" s="12"/>
      <c r="M12" s="12">
        <v>6</v>
      </c>
      <c r="N12" s="12"/>
      <c r="O12" s="12">
        <v>39</v>
      </c>
      <c r="P12" s="13" t="s">
        <v>164</v>
      </c>
    </row>
    <row r="13" spans="1:16" x14ac:dyDescent="0.3">
      <c r="A13" s="12" t="str">
        <f>CONCATENATE(CONCATENATE('Tabela 2'!A7,"/"),'Tabela 2'!B7)</f>
        <v>7041/2014</v>
      </c>
      <c r="B13" s="12" t="str">
        <f>CONCATENATE(CONCATENATE('Tabela 2'!C7," "),'Tabela 2'!D7)</f>
        <v>Aleksa Doderović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v>9</v>
      </c>
      <c r="K13" s="12"/>
      <c r="L13" s="12"/>
      <c r="M13" s="12">
        <v>0</v>
      </c>
      <c r="N13" s="12"/>
      <c r="O13" s="12">
        <v>21</v>
      </c>
      <c r="P13" s="13" t="s">
        <v>164</v>
      </c>
    </row>
    <row r="14" spans="1:16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2"/>
    </row>
    <row r="15" spans="1:16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2"/>
    </row>
    <row r="16" spans="1:16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2"/>
    </row>
    <row r="17" spans="1:16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2"/>
    </row>
    <row r="18" spans="1:16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2"/>
    </row>
    <row r="19" spans="1:16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2"/>
    </row>
    <row r="20" spans="1:16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2"/>
    </row>
    <row r="21" spans="1:16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2"/>
    </row>
    <row r="22" spans="1:16" x14ac:dyDescent="0.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2"/>
    </row>
    <row r="23" spans="1:16" x14ac:dyDescent="0.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2"/>
    </row>
    <row r="24" spans="1:16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2"/>
    </row>
    <row r="25" spans="1:16" x14ac:dyDescent="0.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2"/>
    </row>
    <row r="26" spans="1:16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2"/>
    </row>
    <row r="27" spans="1:16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2"/>
    </row>
    <row r="28" spans="1:16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2"/>
    </row>
    <row r="29" spans="1:16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2"/>
    </row>
    <row r="30" spans="1:16" x14ac:dyDescent="0.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2"/>
    </row>
    <row r="31" spans="1:16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2"/>
    </row>
    <row r="32" spans="1:16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2"/>
    </row>
    <row r="33" spans="1:16" x14ac:dyDescent="0.3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2"/>
    </row>
    <row r="34" spans="1:16" x14ac:dyDescent="0.3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2"/>
    </row>
    <row r="35" spans="1:16" x14ac:dyDescent="0.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2"/>
    </row>
    <row r="36" spans="1:16" x14ac:dyDescent="0.3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2"/>
    </row>
    <row r="37" spans="1:16" x14ac:dyDescent="0.3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2"/>
    </row>
    <row r="38" spans="1:16" x14ac:dyDescent="0.3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2"/>
    </row>
    <row r="39" spans="1:16" x14ac:dyDescent="0.3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2"/>
    </row>
    <row r="40" spans="1:16" x14ac:dyDescent="0.3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2"/>
    </row>
    <row r="41" spans="1:16" x14ac:dyDescent="0.3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2"/>
    </row>
    <row r="42" spans="1:16" x14ac:dyDescent="0.3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2"/>
    </row>
    <row r="43" spans="1:16" x14ac:dyDescent="0.3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2"/>
    </row>
    <row r="44" spans="1:16" x14ac:dyDescent="0.3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2"/>
    </row>
    <row r="45" spans="1:16" x14ac:dyDescent="0.3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2"/>
    </row>
    <row r="46" spans="1:16" x14ac:dyDescent="0.3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2"/>
    </row>
    <row r="47" spans="1:16" x14ac:dyDescent="0.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2"/>
    </row>
    <row r="48" spans="1:16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2"/>
    </row>
    <row r="49" spans="1:16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2"/>
    </row>
    <row r="50" spans="1:16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2"/>
    </row>
    <row r="51" spans="1:16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2"/>
    </row>
    <row r="52" spans="1:16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2"/>
    </row>
    <row r="53" spans="1:16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2"/>
    </row>
    <row r="54" spans="1:16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2"/>
    </row>
    <row r="55" spans="1:16" x14ac:dyDescent="0.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2"/>
    </row>
    <row r="56" spans="1:16" x14ac:dyDescent="0.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2"/>
    </row>
    <row r="57" spans="1:16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2"/>
    </row>
    <row r="58" spans="1:16" x14ac:dyDescent="0.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2"/>
    </row>
    <row r="59" spans="1:16" x14ac:dyDescent="0.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2"/>
    </row>
    <row r="60" spans="1:16" x14ac:dyDescent="0.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2"/>
    </row>
    <row r="61" spans="1:16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2"/>
    </row>
    <row r="62" spans="1:16" x14ac:dyDescent="0.3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2"/>
    </row>
    <row r="63" spans="1:16" x14ac:dyDescent="0.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1:16" x14ac:dyDescent="0.3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1:16" x14ac:dyDescent="0.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7" sqref="G7:G12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6" t="s">
        <v>206</v>
      </c>
      <c r="B1" s="49"/>
      <c r="C1" s="49"/>
      <c r="D1" s="49"/>
      <c r="E1" s="49"/>
      <c r="F1" s="49"/>
      <c r="G1" s="57"/>
    </row>
    <row r="2" spans="1:7" ht="27.6" customHeight="1" x14ac:dyDescent="0.3">
      <c r="A2" s="56" t="s">
        <v>195</v>
      </c>
      <c r="B2" s="49"/>
      <c r="C2" s="58"/>
      <c r="D2" s="59" t="s">
        <v>231</v>
      </c>
      <c r="E2" s="49"/>
      <c r="F2" s="49"/>
      <c r="G2" s="57"/>
    </row>
    <row r="3" spans="1:7" ht="15" thickBot="1" x14ac:dyDescent="0.35">
      <c r="A3" s="60" t="s">
        <v>207</v>
      </c>
      <c r="B3" s="61"/>
      <c r="C3" s="62"/>
      <c r="D3" s="63" t="s">
        <v>196</v>
      </c>
      <c r="E3" s="61"/>
      <c r="F3" s="61"/>
      <c r="G3" s="64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5" t="s">
        <v>197</v>
      </c>
      <c r="B5" s="67" t="s">
        <v>198</v>
      </c>
      <c r="C5" s="67" t="s">
        <v>176</v>
      </c>
      <c r="D5" s="69" t="s">
        <v>199</v>
      </c>
      <c r="E5" s="70"/>
      <c r="F5" s="71"/>
      <c r="G5" s="72" t="s">
        <v>200</v>
      </c>
    </row>
    <row r="6" spans="1:7" ht="26.4" x14ac:dyDescent="0.3">
      <c r="A6" s="66"/>
      <c r="B6" s="68"/>
      <c r="C6" s="68"/>
      <c r="D6" s="16" t="s">
        <v>201</v>
      </c>
      <c r="E6" s="17" t="s">
        <v>202</v>
      </c>
      <c r="F6" s="16" t="s">
        <v>203</v>
      </c>
      <c r="G6" s="73"/>
    </row>
    <row r="7" spans="1:7" ht="14.4" customHeight="1" x14ac:dyDescent="0.3">
      <c r="A7" s="12">
        <v>1</v>
      </c>
      <c r="B7" s="12" t="str">
        <f>Evidencija!A8</f>
        <v>6/2019</v>
      </c>
      <c r="C7" s="12" t="str">
        <f>Evidencija!B8</f>
        <v>Barbara Brzić</v>
      </c>
      <c r="D7" s="12">
        <f>Evidencija!G8+Evidencija!J8</f>
        <v>24</v>
      </c>
      <c r="E7" s="12">
        <f>Evidencija!M8</f>
        <v>21</v>
      </c>
      <c r="F7" s="12">
        <f>Evidencija!O8</f>
        <v>45</v>
      </c>
      <c r="G7" s="13" t="str">
        <f>Evidencija!P8</f>
        <v>E</v>
      </c>
    </row>
    <row r="8" spans="1:7" ht="14.4" customHeight="1" x14ac:dyDescent="0.3">
      <c r="A8" s="12">
        <f>A7+1</f>
        <v>2</v>
      </c>
      <c r="B8" s="12" t="str">
        <f>Evidencija!A9</f>
        <v>19/2019</v>
      </c>
      <c r="C8" s="12" t="str">
        <f>Evidencija!B9</f>
        <v>Gordana Vujović</v>
      </c>
      <c r="D8" s="12">
        <f>Evidencija!G9+Evidencija!J9</f>
        <v>22</v>
      </c>
      <c r="E8" s="12">
        <f>Evidencija!M9</f>
        <v>23</v>
      </c>
      <c r="F8" s="12">
        <f>Evidencija!O9</f>
        <v>45</v>
      </c>
      <c r="G8" s="13" t="str">
        <f>Evidencija!P9</f>
        <v>E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23/2019</v>
      </c>
      <c r="C9" s="12" t="str">
        <f>Evidencija!B10</f>
        <v>Mirela Fatić</v>
      </c>
      <c r="D9" s="12">
        <f>Evidencija!G10+Evidencija!J10</f>
        <v>31</v>
      </c>
      <c r="E9" s="12">
        <f>Evidencija!M10</f>
        <v>14</v>
      </c>
      <c r="F9" s="12">
        <f>Evidencija!O10</f>
        <v>45</v>
      </c>
      <c r="G9" s="13" t="str">
        <f>Evidencija!P10</f>
        <v>E</v>
      </c>
    </row>
    <row r="10" spans="1:7" ht="14.4" customHeight="1" x14ac:dyDescent="0.3">
      <c r="A10" s="91">
        <f t="shared" si="0"/>
        <v>4</v>
      </c>
      <c r="B10" s="91" t="str">
        <f>Evidencija!A11</f>
        <v>48/2019</v>
      </c>
      <c r="C10" s="91" t="str">
        <f>Evidencija!B11</f>
        <v>Teodora Benić</v>
      </c>
      <c r="D10" s="12">
        <f>Evidencija!G11+Evidencija!J11</f>
        <v>30</v>
      </c>
      <c r="E10" s="12">
        <f>Evidencija!M11</f>
        <v>15</v>
      </c>
      <c r="F10" s="12">
        <f>Evidencija!O11</f>
        <v>45</v>
      </c>
      <c r="G10" s="13" t="str">
        <f>Evidencija!P11</f>
        <v>E</v>
      </c>
    </row>
    <row r="11" spans="1:7" ht="14.4" customHeight="1" x14ac:dyDescent="0.3">
      <c r="A11" s="12">
        <f t="shared" si="0"/>
        <v>5</v>
      </c>
      <c r="B11" s="12" t="str">
        <f>Evidencija!A12</f>
        <v>6/2015</v>
      </c>
      <c r="C11" s="12" t="str">
        <f>Evidencija!B12</f>
        <v>Amin Odžić</v>
      </c>
      <c r="D11" s="12">
        <f>Evidencija!G12+Evidencija!J12</f>
        <v>33</v>
      </c>
      <c r="E11" s="12">
        <f>Evidencija!M12</f>
        <v>6</v>
      </c>
      <c r="F11" s="12">
        <f>Evidencija!O12</f>
        <v>39</v>
      </c>
      <c r="G11" s="13" t="str">
        <f>Evidencija!P12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7041/2014</v>
      </c>
      <c r="C12" s="12" t="str">
        <f>Evidencija!B13</f>
        <v>Aleksa Doderović</v>
      </c>
      <c r="D12" s="12">
        <f>Evidencija!G13+Evidencija!J13</f>
        <v>21</v>
      </c>
      <c r="E12" s="12">
        <f>Evidencija!M13</f>
        <v>0</v>
      </c>
      <c r="F12" s="12">
        <f>Evidencija!O13</f>
        <v>21</v>
      </c>
      <c r="G12" s="13" t="str">
        <f>Evidencija!P13</f>
        <v>F</v>
      </c>
    </row>
    <row r="13" spans="1:7" ht="14.4" customHeight="1" x14ac:dyDescent="0.3">
      <c r="A13" s="90"/>
      <c r="B13" s="90"/>
      <c r="C13" s="90"/>
      <c r="D13" s="90"/>
      <c r="E13" s="90"/>
      <c r="F13" s="90"/>
      <c r="G13" s="92"/>
    </row>
    <row r="14" spans="1:7" ht="14.4" customHeight="1" x14ac:dyDescent="0.3">
      <c r="A14" s="90"/>
      <c r="B14" s="90"/>
      <c r="C14" s="90"/>
      <c r="D14" s="90"/>
      <c r="E14" s="90"/>
      <c r="F14" s="90"/>
      <c r="G14" s="92"/>
    </row>
    <row r="15" spans="1:7" ht="14.4" customHeight="1" x14ac:dyDescent="0.3">
      <c r="A15" s="90"/>
      <c r="B15" s="90"/>
      <c r="C15" s="90"/>
      <c r="D15" s="90"/>
      <c r="E15" s="90"/>
      <c r="F15" s="90"/>
      <c r="G15" s="92"/>
    </row>
    <row r="16" spans="1:7" ht="14.4" customHeight="1" x14ac:dyDescent="0.3">
      <c r="A16" s="90"/>
      <c r="B16" s="90"/>
      <c r="C16" s="90"/>
      <c r="D16" s="90"/>
      <c r="E16" s="90"/>
      <c r="F16" s="90"/>
      <c r="G16" s="92"/>
    </row>
    <row r="17" spans="1:7" ht="14.4" customHeight="1" x14ac:dyDescent="0.3">
      <c r="A17" s="90"/>
      <c r="B17" s="90"/>
      <c r="C17" s="90"/>
      <c r="D17" s="90"/>
      <c r="E17" s="90"/>
      <c r="F17" s="90"/>
      <c r="G17" s="92"/>
    </row>
    <row r="18" spans="1:7" ht="14.4" customHeight="1" x14ac:dyDescent="0.3">
      <c r="A18" s="90"/>
      <c r="B18" s="90"/>
      <c r="C18" s="90"/>
      <c r="D18" s="90"/>
      <c r="E18" s="90"/>
      <c r="F18" s="90"/>
      <c r="G18" s="92"/>
    </row>
    <row r="19" spans="1:7" ht="14.4" customHeight="1" x14ac:dyDescent="0.3">
      <c r="A19" s="90"/>
      <c r="B19" s="90"/>
      <c r="C19" s="90"/>
      <c r="D19" s="90"/>
      <c r="E19" s="90"/>
      <c r="F19" s="90"/>
      <c r="G19" s="92"/>
    </row>
    <row r="20" spans="1:7" ht="14.4" customHeight="1" x14ac:dyDescent="0.3">
      <c r="A20" s="90"/>
      <c r="B20" s="90"/>
      <c r="C20" s="90"/>
      <c r="D20" s="90"/>
      <c r="E20" s="90"/>
      <c r="F20" s="90"/>
      <c r="G20" s="92"/>
    </row>
    <row r="21" spans="1:7" ht="14.4" customHeight="1" x14ac:dyDescent="0.3">
      <c r="A21" s="90"/>
      <c r="B21" s="90"/>
      <c r="C21" s="90"/>
      <c r="D21" s="90"/>
      <c r="E21" s="90"/>
      <c r="F21" s="90"/>
      <c r="G21" s="92"/>
    </row>
    <row r="22" spans="1:7" ht="14.4" customHeight="1" x14ac:dyDescent="0.3">
      <c r="A22" s="90"/>
      <c r="B22" s="90"/>
      <c r="C22" s="90"/>
      <c r="D22" s="90"/>
      <c r="E22" s="90"/>
      <c r="F22" s="90"/>
      <c r="G22" s="92"/>
    </row>
    <row r="23" spans="1:7" ht="14.4" customHeight="1" x14ac:dyDescent="0.3">
      <c r="A23" s="90"/>
      <c r="B23" s="90"/>
      <c r="C23" s="90"/>
      <c r="D23" s="90"/>
      <c r="E23" s="90"/>
      <c r="F23" s="90"/>
      <c r="G23" s="92"/>
    </row>
    <row r="24" spans="1:7" ht="14.4" customHeight="1" x14ac:dyDescent="0.3">
      <c r="A24" s="90"/>
      <c r="B24" s="90"/>
      <c r="C24" s="90"/>
      <c r="D24" s="90"/>
      <c r="E24" s="90"/>
      <c r="F24" s="90"/>
      <c r="G24" s="92"/>
    </row>
    <row r="25" spans="1:7" ht="14.4" customHeight="1" x14ac:dyDescent="0.3">
      <c r="A25" s="90"/>
      <c r="B25" s="90"/>
      <c r="C25" s="90"/>
      <c r="D25" s="90"/>
      <c r="E25" s="90"/>
      <c r="F25" s="90"/>
      <c r="G25" s="92"/>
    </row>
    <row r="26" spans="1:7" ht="14.4" customHeight="1" x14ac:dyDescent="0.3">
      <c r="A26" s="90"/>
      <c r="B26" s="90"/>
      <c r="C26" s="90"/>
      <c r="D26" s="90"/>
      <c r="E26" s="90"/>
      <c r="F26" s="90"/>
      <c r="G26" s="92"/>
    </row>
    <row r="27" spans="1:7" ht="14.4" customHeight="1" x14ac:dyDescent="0.3">
      <c r="A27" s="90"/>
      <c r="B27" s="90"/>
      <c r="C27" s="90"/>
      <c r="D27" s="90"/>
      <c r="E27" s="90"/>
      <c r="F27" s="90"/>
      <c r="G27" s="92"/>
    </row>
    <row r="28" spans="1:7" ht="14.4" customHeight="1" x14ac:dyDescent="0.3">
      <c r="A28" s="90"/>
      <c r="B28" s="90"/>
      <c r="C28" s="90"/>
      <c r="D28" s="90"/>
      <c r="E28" s="90"/>
      <c r="F28" s="90"/>
      <c r="G28" s="92"/>
    </row>
    <row r="29" spans="1:7" ht="14.4" customHeight="1" x14ac:dyDescent="0.3">
      <c r="A29" s="90"/>
      <c r="B29" s="90"/>
      <c r="C29" s="90"/>
      <c r="D29" s="90"/>
      <c r="E29" s="90"/>
      <c r="F29" s="90"/>
      <c r="G29" s="92"/>
    </row>
    <row r="30" spans="1:7" ht="14.4" customHeight="1" x14ac:dyDescent="0.3">
      <c r="A30" s="90"/>
      <c r="B30" s="90"/>
      <c r="C30" s="90"/>
      <c r="D30" s="90"/>
      <c r="E30" s="90"/>
      <c r="F30" s="90"/>
      <c r="G30" s="92"/>
    </row>
    <row r="31" spans="1:7" ht="14.4" customHeight="1" x14ac:dyDescent="0.3">
      <c r="A31" s="90"/>
      <c r="B31" s="90"/>
      <c r="C31" s="90"/>
      <c r="D31" s="90"/>
      <c r="E31" s="90"/>
      <c r="F31" s="90"/>
      <c r="G31" s="92"/>
    </row>
    <row r="32" spans="1:7" ht="14.4" customHeight="1" x14ac:dyDescent="0.3">
      <c r="A32" s="90"/>
      <c r="B32" s="90"/>
      <c r="C32" s="90"/>
      <c r="D32" s="90"/>
      <c r="E32" s="90"/>
      <c r="F32" s="90"/>
      <c r="G32" s="92"/>
    </row>
    <row r="33" spans="1:7" ht="14.4" customHeight="1" x14ac:dyDescent="0.3">
      <c r="A33" s="90"/>
      <c r="B33" s="90"/>
      <c r="C33" s="90"/>
      <c r="D33" s="90"/>
      <c r="E33" s="90"/>
      <c r="F33" s="90"/>
      <c r="G33" s="92"/>
    </row>
    <row r="34" spans="1:7" ht="14.4" customHeight="1" x14ac:dyDescent="0.3">
      <c r="A34" s="90"/>
      <c r="B34" s="90"/>
      <c r="C34" s="90"/>
      <c r="D34" s="90"/>
      <c r="E34" s="90"/>
      <c r="F34" s="90"/>
      <c r="G34" s="92"/>
    </row>
    <row r="35" spans="1:7" ht="14.4" customHeight="1" x14ac:dyDescent="0.3">
      <c r="A35" s="90"/>
      <c r="B35" s="90"/>
      <c r="C35" s="90"/>
      <c r="D35" s="90"/>
      <c r="E35" s="90"/>
      <c r="F35" s="90"/>
      <c r="G35" s="92"/>
    </row>
    <row r="36" spans="1:7" ht="14.4" customHeight="1" x14ac:dyDescent="0.3">
      <c r="A36" s="90"/>
      <c r="B36" s="90"/>
      <c r="C36" s="90"/>
      <c r="D36" s="90"/>
      <c r="E36" s="90"/>
      <c r="F36" s="90"/>
      <c r="G36" s="92"/>
    </row>
    <row r="37" spans="1:7" ht="14.4" customHeight="1" x14ac:dyDescent="0.3">
      <c r="A37" s="90"/>
      <c r="B37" s="90"/>
      <c r="C37" s="90"/>
      <c r="D37" s="90"/>
      <c r="E37" s="90"/>
      <c r="F37" s="90"/>
      <c r="G37" s="92"/>
    </row>
    <row r="38" spans="1:7" ht="14.4" customHeight="1" x14ac:dyDescent="0.3">
      <c r="A38" s="90"/>
      <c r="B38" s="90"/>
      <c r="C38" s="90"/>
      <c r="D38" s="90"/>
      <c r="E38" s="90"/>
      <c r="F38" s="90"/>
      <c r="G38" s="92"/>
    </row>
    <row r="39" spans="1:7" ht="14.4" customHeight="1" x14ac:dyDescent="0.3">
      <c r="A39" s="90"/>
      <c r="B39" s="90"/>
      <c r="C39" s="90"/>
      <c r="D39" s="90"/>
      <c r="E39" s="90"/>
      <c r="F39" s="90"/>
      <c r="G39" s="92"/>
    </row>
    <row r="40" spans="1:7" ht="14.4" customHeight="1" x14ac:dyDescent="0.3">
      <c r="A40" s="90"/>
      <c r="B40" s="90"/>
      <c r="C40" s="90"/>
      <c r="D40" s="90"/>
      <c r="E40" s="90"/>
      <c r="F40" s="90"/>
      <c r="G40" s="92"/>
    </row>
    <row r="41" spans="1:7" ht="14.4" customHeight="1" x14ac:dyDescent="0.3">
      <c r="A41" s="90"/>
      <c r="B41" s="90"/>
      <c r="C41" s="90"/>
      <c r="D41" s="90"/>
      <c r="E41" s="90"/>
      <c r="F41" s="90"/>
      <c r="G41" s="92"/>
    </row>
    <row r="42" spans="1:7" ht="14.4" customHeight="1" x14ac:dyDescent="0.3">
      <c r="A42" s="90"/>
      <c r="B42" s="90"/>
      <c r="C42" s="90"/>
      <c r="D42" s="90"/>
      <c r="E42" s="90"/>
      <c r="F42" s="90"/>
      <c r="G42" s="92"/>
    </row>
    <row r="43" spans="1:7" ht="14.4" customHeight="1" x14ac:dyDescent="0.3">
      <c r="A43" s="90"/>
      <c r="B43" s="90"/>
      <c r="C43" s="90"/>
      <c r="D43" s="90"/>
      <c r="E43" s="90"/>
      <c r="F43" s="90"/>
      <c r="G43" s="92"/>
    </row>
    <row r="44" spans="1:7" ht="14.4" customHeight="1" x14ac:dyDescent="0.3">
      <c r="A44" s="90"/>
      <c r="B44" s="90"/>
      <c r="C44" s="90"/>
      <c r="D44" s="90"/>
      <c r="E44" s="90"/>
      <c r="F44" s="90"/>
      <c r="G44" s="92"/>
    </row>
    <row r="45" spans="1:7" ht="14.4" customHeight="1" x14ac:dyDescent="0.3">
      <c r="A45" s="90"/>
      <c r="B45" s="90"/>
      <c r="C45" s="90"/>
      <c r="D45" s="90"/>
      <c r="E45" s="90"/>
      <c r="F45" s="90"/>
      <c r="G45" s="92"/>
    </row>
    <row r="46" spans="1:7" ht="14.4" customHeight="1" x14ac:dyDescent="0.3">
      <c r="A46" s="90"/>
      <c r="B46" s="90"/>
      <c r="C46" s="90"/>
      <c r="D46" s="90"/>
      <c r="E46" s="90"/>
      <c r="F46" s="90"/>
      <c r="G46" s="92"/>
    </row>
    <row r="47" spans="1:7" ht="14.4" customHeight="1" x14ac:dyDescent="0.3">
      <c r="A47" s="90"/>
      <c r="B47" s="90"/>
      <c r="C47" s="90"/>
      <c r="D47" s="90"/>
      <c r="E47" s="90"/>
      <c r="F47" s="90"/>
      <c r="G47" s="92"/>
    </row>
    <row r="48" spans="1:7" ht="14.4" customHeight="1" x14ac:dyDescent="0.3">
      <c r="A48" s="90"/>
      <c r="B48" s="90"/>
      <c r="C48" s="90"/>
      <c r="D48" s="90"/>
      <c r="E48" s="90"/>
      <c r="F48" s="90"/>
      <c r="G48" s="92"/>
    </row>
    <row r="49" spans="1:7" ht="14.4" customHeight="1" x14ac:dyDescent="0.3">
      <c r="A49" s="90"/>
      <c r="B49" s="90"/>
      <c r="C49" s="90"/>
      <c r="D49" s="90"/>
      <c r="E49" s="90"/>
      <c r="F49" s="90"/>
      <c r="G49" s="92"/>
    </row>
    <row r="50" spans="1:7" ht="14.4" customHeight="1" x14ac:dyDescent="0.3">
      <c r="A50" s="90"/>
      <c r="B50" s="90"/>
      <c r="C50" s="90"/>
      <c r="D50" s="90"/>
      <c r="E50" s="90"/>
      <c r="F50" s="90"/>
      <c r="G50" s="92"/>
    </row>
    <row r="51" spans="1:7" ht="14.4" customHeight="1" x14ac:dyDescent="0.3">
      <c r="A51" s="90"/>
      <c r="B51" s="90"/>
      <c r="C51" s="90"/>
      <c r="D51" s="90"/>
      <c r="E51" s="90"/>
      <c r="F51" s="90"/>
      <c r="G51" s="92"/>
    </row>
    <row r="52" spans="1:7" ht="14.4" customHeight="1" x14ac:dyDescent="0.3">
      <c r="A52" s="90"/>
      <c r="B52" s="90"/>
      <c r="C52" s="90"/>
      <c r="D52" s="90"/>
      <c r="E52" s="90"/>
      <c r="F52" s="90"/>
      <c r="G52" s="92"/>
    </row>
    <row r="53" spans="1:7" ht="14.4" customHeight="1" x14ac:dyDescent="0.3">
      <c r="A53" s="90"/>
      <c r="B53" s="90"/>
      <c r="C53" s="90"/>
      <c r="D53" s="90"/>
      <c r="E53" s="90"/>
      <c r="F53" s="90"/>
      <c r="G53" s="92"/>
    </row>
    <row r="54" spans="1:7" ht="14.4" customHeight="1" x14ac:dyDescent="0.3">
      <c r="A54" s="90"/>
      <c r="B54" s="90"/>
      <c r="C54" s="90"/>
      <c r="D54" s="90"/>
      <c r="E54" s="90"/>
      <c r="F54" s="90"/>
      <c r="G54" s="92"/>
    </row>
    <row r="55" spans="1:7" ht="14.4" customHeight="1" x14ac:dyDescent="0.3">
      <c r="A55" s="90"/>
      <c r="B55" s="90"/>
      <c r="C55" s="90"/>
      <c r="D55" s="90"/>
      <c r="E55" s="90"/>
      <c r="F55" s="90"/>
      <c r="G55" s="92"/>
    </row>
    <row r="56" spans="1:7" ht="14.4" customHeight="1" x14ac:dyDescent="0.3">
      <c r="A56" s="90"/>
      <c r="B56" s="90"/>
      <c r="C56" s="90"/>
      <c r="D56" s="90"/>
      <c r="E56" s="90"/>
      <c r="F56" s="90"/>
      <c r="G56" s="92"/>
    </row>
    <row r="57" spans="1:7" ht="14.4" customHeight="1" x14ac:dyDescent="0.3">
      <c r="A57" s="90"/>
      <c r="B57" s="90"/>
      <c r="C57" s="90"/>
      <c r="D57" s="90"/>
      <c r="E57" s="90"/>
      <c r="F57" s="90"/>
      <c r="G57" s="92"/>
    </row>
    <row r="58" spans="1:7" ht="14.4" customHeight="1" x14ac:dyDescent="0.3">
      <c r="A58" s="90"/>
      <c r="B58" s="90"/>
      <c r="C58" s="90"/>
      <c r="D58" s="90"/>
      <c r="E58" s="90"/>
      <c r="F58" s="90"/>
      <c r="G58" s="92"/>
    </row>
    <row r="59" spans="1:7" ht="14.4" customHeight="1" x14ac:dyDescent="0.3">
      <c r="A59" s="90"/>
      <c r="B59" s="90"/>
      <c r="C59" s="90"/>
      <c r="D59" s="90"/>
      <c r="E59" s="90"/>
      <c r="F59" s="90"/>
      <c r="G59" s="92"/>
    </row>
    <row r="60" spans="1:7" ht="14.4" customHeight="1" x14ac:dyDescent="0.3">
      <c r="A60" s="90"/>
      <c r="B60" s="90"/>
      <c r="C60" s="90"/>
      <c r="D60" s="90"/>
      <c r="E60" s="90"/>
      <c r="F60" s="90"/>
      <c r="G60" s="92"/>
    </row>
    <row r="61" spans="1:7" ht="14.4" customHeight="1" x14ac:dyDescent="0.3">
      <c r="A61" s="90"/>
      <c r="B61" s="90"/>
      <c r="C61" s="90"/>
      <c r="D61" s="90"/>
      <c r="E61" s="90"/>
      <c r="F61" s="90"/>
      <c r="G61" s="92"/>
    </row>
    <row r="62" spans="1:7" x14ac:dyDescent="0.3">
      <c r="A62" s="90"/>
      <c r="B62" s="90"/>
      <c r="C62" s="90"/>
      <c r="D62" s="90"/>
      <c r="E62" s="90"/>
      <c r="F62" s="90"/>
      <c r="G62" s="90"/>
    </row>
    <row r="63" spans="1:7" x14ac:dyDescent="0.3">
      <c r="A63" s="90"/>
      <c r="B63" s="90"/>
      <c r="C63" s="90"/>
      <c r="D63" s="90"/>
      <c r="E63" s="90"/>
      <c r="F63" s="90"/>
      <c r="G63" s="90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10" sqref="A10:S1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88" t="s">
        <v>208</v>
      </c>
      <c r="B1" s="88"/>
      <c r="C1" s="8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88" t="s">
        <v>228</v>
      </c>
      <c r="B2" s="88"/>
      <c r="C2" s="8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88" t="s">
        <v>209</v>
      </c>
      <c r="B3" s="88"/>
      <c r="C3" s="8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9" t="s">
        <v>229</v>
      </c>
      <c r="B4" s="89"/>
      <c r="C4" s="8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88" t="s">
        <v>210</v>
      </c>
      <c r="B5" s="88"/>
      <c r="C5" s="8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88" t="s">
        <v>211</v>
      </c>
      <c r="B6" s="88"/>
      <c r="C6" s="8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7" t="s">
        <v>212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4"/>
      <c r="U8" s="14"/>
      <c r="V8" s="14"/>
      <c r="W8" s="14"/>
    </row>
    <row r="9" spans="1:23" x14ac:dyDescent="0.3">
      <c r="A9" s="79" t="s">
        <v>213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4"/>
      <c r="U9" s="14"/>
      <c r="V9" s="14"/>
      <c r="W9" s="14"/>
    </row>
    <row r="10" spans="1:23" x14ac:dyDescent="0.3">
      <c r="A10" s="79" t="s">
        <v>243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5" t="s">
        <v>214</v>
      </c>
      <c r="B12" s="67" t="s">
        <v>215</v>
      </c>
      <c r="C12" s="67" t="s">
        <v>216</v>
      </c>
      <c r="D12" s="84" t="s">
        <v>217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84" t="s">
        <v>218</v>
      </c>
      <c r="Q12" s="85"/>
      <c r="R12" s="85"/>
      <c r="S12" s="87"/>
      <c r="T12" s="14"/>
      <c r="U12" s="14"/>
      <c r="V12" s="14"/>
      <c r="W12" s="14"/>
    </row>
    <row r="13" spans="1:23" x14ac:dyDescent="0.3">
      <c r="A13" s="80"/>
      <c r="B13" s="82"/>
      <c r="C13" s="82"/>
      <c r="D13" s="76" t="s">
        <v>219</v>
      </c>
      <c r="E13" s="58"/>
      <c r="F13" s="76" t="s">
        <v>220</v>
      </c>
      <c r="G13" s="58"/>
      <c r="H13" s="76" t="s">
        <v>221</v>
      </c>
      <c r="I13" s="58"/>
      <c r="J13" s="76" t="s">
        <v>222</v>
      </c>
      <c r="K13" s="58"/>
      <c r="L13" s="76" t="s">
        <v>223</v>
      </c>
      <c r="M13" s="58"/>
      <c r="N13" s="76" t="s">
        <v>224</v>
      </c>
      <c r="O13" s="58"/>
      <c r="P13" s="76" t="s">
        <v>225</v>
      </c>
      <c r="Q13" s="58"/>
      <c r="R13" s="76" t="s">
        <v>226</v>
      </c>
      <c r="S13" s="57"/>
      <c r="T13" s="14"/>
      <c r="U13" s="14"/>
      <c r="V13" s="14"/>
      <c r="W13" s="14"/>
    </row>
    <row r="14" spans="1:23" ht="15" thickBot="1" x14ac:dyDescent="0.35">
      <c r="A14" s="81"/>
      <c r="B14" s="83"/>
      <c r="C14" s="83"/>
      <c r="D14" s="18" t="s">
        <v>214</v>
      </c>
      <c r="E14" s="18" t="s">
        <v>227</v>
      </c>
      <c r="F14" s="18" t="s">
        <v>214</v>
      </c>
      <c r="G14" s="18" t="s">
        <v>227</v>
      </c>
      <c r="H14" s="18" t="s">
        <v>214</v>
      </c>
      <c r="I14" s="18" t="s">
        <v>227</v>
      </c>
      <c r="J14" s="18" t="s">
        <v>214</v>
      </c>
      <c r="K14" s="18" t="s">
        <v>227</v>
      </c>
      <c r="L14" s="18" t="s">
        <v>214</v>
      </c>
      <c r="M14" s="18" t="s">
        <v>227</v>
      </c>
      <c r="N14" s="18" t="s">
        <v>214</v>
      </c>
      <c r="O14" s="18" t="s">
        <v>227</v>
      </c>
      <c r="P14" s="18" t="s">
        <v>214</v>
      </c>
      <c r="Q14" s="18" t="s">
        <v>227</v>
      </c>
      <c r="R14" s="18" t="s">
        <v>214</v>
      </c>
      <c r="S14" s="19" t="s">
        <v>227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193</v>
      </c>
      <c r="C15" s="21">
        <f>+F15+D15+H15+J15+L15+N15</f>
        <v>6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4</v>
      </c>
      <c r="M15" s="21">
        <f>ROUND(100*L15/C15,1)</f>
        <v>66.7</v>
      </c>
      <c r="N15" s="21">
        <f>COUNTIF(Zaključne!G7:G61, "=F")</f>
        <v>2</v>
      </c>
      <c r="O15" s="21">
        <f>MAX(0,100-E15-G15-I15-K15-M15)</f>
        <v>33.299999999999997</v>
      </c>
      <c r="P15" s="21">
        <f>+D15+F15+H15+J15+L15</f>
        <v>4</v>
      </c>
      <c r="Q15" s="21">
        <f>ROUND(100*P15/C15,1)</f>
        <v>66.7</v>
      </c>
      <c r="R15" s="21">
        <f>+N15</f>
        <v>2</v>
      </c>
      <c r="S15" s="22">
        <f>O15</f>
        <v>33.299999999999997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5" t="s">
        <v>233</v>
      </c>
      <c r="O19" s="75"/>
      <c r="P19" s="75"/>
      <c r="Q19" s="75"/>
      <c r="R19" s="75"/>
      <c r="S19" s="75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4" t="s">
        <v>232</v>
      </c>
      <c r="O20" s="74"/>
      <c r="P20" s="74"/>
      <c r="Q20" s="74"/>
      <c r="R20" s="74"/>
      <c r="S20" s="74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2021-09-14T21:44:56Z</dcterms:modified>
</cp:coreProperties>
</file>