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44525"/>
</workbook>
</file>

<file path=xl/calcChain.xml><?xml version="1.0" encoding="utf-8"?>
<calcChain xmlns="http://schemas.openxmlformats.org/spreadsheetml/2006/main">
  <c r="T28" i="2" l="1"/>
  <c r="U28" i="2" s="1"/>
  <c r="T29" i="2"/>
  <c r="U29" i="2" s="1"/>
  <c r="T30" i="2"/>
  <c r="U30" i="2" s="1"/>
  <c r="T31" i="2"/>
  <c r="U31" i="2" s="1"/>
  <c r="T32" i="2"/>
  <c r="U32" i="2" s="1"/>
  <c r="T33" i="2"/>
  <c r="U33" i="2" s="1"/>
  <c r="J2" i="2" l="1"/>
  <c r="J8" i="3" s="1"/>
  <c r="K16" i="2"/>
  <c r="D21" i="4" s="1"/>
  <c r="K35" i="2"/>
  <c r="D40" i="4" s="1"/>
  <c r="K43" i="2"/>
  <c r="D48" i="4" s="1"/>
  <c r="K48" i="2"/>
  <c r="D53" i="4" s="1"/>
  <c r="K51" i="2"/>
  <c r="D56" i="4" s="1"/>
  <c r="K56" i="2"/>
  <c r="D61" i="4" s="1"/>
  <c r="A9" i="4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11" i="3"/>
  <c r="G12" i="3"/>
  <c r="G22" i="3"/>
  <c r="G28" i="3"/>
  <c r="G38" i="3"/>
  <c r="G43" i="3"/>
  <c r="G44" i="3"/>
  <c r="G46" i="3"/>
  <c r="G51" i="3"/>
  <c r="G52" i="3"/>
  <c r="G54" i="3"/>
  <c r="G59" i="3"/>
  <c r="G60" i="3"/>
  <c r="G62" i="3"/>
  <c r="G3" i="2"/>
  <c r="G9" i="3" s="1"/>
  <c r="G4" i="2"/>
  <c r="G5" i="2"/>
  <c r="G6" i="2"/>
  <c r="G7" i="2"/>
  <c r="G8" i="2"/>
  <c r="G14" i="3" s="1"/>
  <c r="G9" i="2"/>
  <c r="G15" i="3" s="1"/>
  <c r="G10" i="2"/>
  <c r="G16" i="3" s="1"/>
  <c r="G11" i="2"/>
  <c r="G17" i="3" s="1"/>
  <c r="G12" i="2"/>
  <c r="G13" i="2"/>
  <c r="G19" i="3" s="1"/>
  <c r="G14" i="2"/>
  <c r="G20" i="3" s="1"/>
  <c r="G15" i="2"/>
  <c r="G16" i="2"/>
  <c r="G17" i="2"/>
  <c r="G23" i="3" s="1"/>
  <c r="G18" i="2"/>
  <c r="G24" i="3" s="1"/>
  <c r="G19" i="2"/>
  <c r="G25" i="3" s="1"/>
  <c r="G20" i="2"/>
  <c r="G21" i="2"/>
  <c r="G27" i="3" s="1"/>
  <c r="G22" i="2"/>
  <c r="G23" i="2"/>
  <c r="K23" i="2" s="1"/>
  <c r="D28" i="4" s="1"/>
  <c r="G24" i="2"/>
  <c r="G30" i="3" s="1"/>
  <c r="G25" i="2"/>
  <c r="G31" i="3" s="1"/>
  <c r="G26" i="2"/>
  <c r="G32" i="3" s="1"/>
  <c r="G27" i="2"/>
  <c r="G33" i="3" s="1"/>
  <c r="G28" i="2"/>
  <c r="G29" i="2"/>
  <c r="G35" i="3" s="1"/>
  <c r="G30" i="2"/>
  <c r="G36" i="3" s="1"/>
  <c r="G31" i="2"/>
  <c r="G32" i="2"/>
  <c r="G33" i="2"/>
  <c r="G39" i="3" s="1"/>
  <c r="G34" i="2"/>
  <c r="G40" i="3" s="1"/>
  <c r="G35" i="2"/>
  <c r="G41" i="3" s="1"/>
  <c r="G36" i="2"/>
  <c r="G37" i="2"/>
  <c r="K37" i="2" s="1"/>
  <c r="D42" i="4" s="1"/>
  <c r="G38" i="2"/>
  <c r="G39" i="2"/>
  <c r="K39" i="2" s="1"/>
  <c r="D44" i="4" s="1"/>
  <c r="G40" i="2"/>
  <c r="G41" i="2"/>
  <c r="G47" i="3" s="1"/>
  <c r="G42" i="2"/>
  <c r="G48" i="3" s="1"/>
  <c r="G43" i="2"/>
  <c r="G49" i="3" s="1"/>
  <c r="G44" i="2"/>
  <c r="G45" i="2"/>
  <c r="K45" i="2" s="1"/>
  <c r="D50" i="4" s="1"/>
  <c r="G46" i="2"/>
  <c r="G47" i="2"/>
  <c r="K47" i="2" s="1"/>
  <c r="D52" i="4" s="1"/>
  <c r="G48" i="2"/>
  <c r="G49" i="2"/>
  <c r="G55" i="3" s="1"/>
  <c r="G50" i="2"/>
  <c r="G56" i="3" s="1"/>
  <c r="G51" i="2"/>
  <c r="G57" i="3" s="1"/>
  <c r="G52" i="2"/>
  <c r="G53" i="2"/>
  <c r="K53" i="2" s="1"/>
  <c r="D58" i="4" s="1"/>
  <c r="G54" i="2"/>
  <c r="G55" i="2"/>
  <c r="K55" i="2" s="1"/>
  <c r="D60" i="4" s="1"/>
  <c r="G56" i="2"/>
  <c r="G2" i="2"/>
  <c r="K2" i="2" s="1"/>
  <c r="D7" i="4" s="1"/>
  <c r="J9" i="3"/>
  <c r="J10" i="3"/>
  <c r="J22" i="3"/>
  <c r="J25" i="3"/>
  <c r="J29" i="3"/>
  <c r="J30" i="3"/>
  <c r="J38" i="3"/>
  <c r="J41" i="3"/>
  <c r="J42" i="3"/>
  <c r="J45" i="3"/>
  <c r="J46" i="3"/>
  <c r="J49" i="3"/>
  <c r="J50" i="3"/>
  <c r="J53" i="3"/>
  <c r="J54" i="3"/>
  <c r="J57" i="3"/>
  <c r="J58" i="3"/>
  <c r="J61" i="3"/>
  <c r="J62" i="3"/>
  <c r="J3" i="2"/>
  <c r="J4" i="2"/>
  <c r="J5" i="2"/>
  <c r="J11" i="3" s="1"/>
  <c r="J6" i="2"/>
  <c r="J12" i="3" s="1"/>
  <c r="J7" i="2"/>
  <c r="J13" i="3" s="1"/>
  <c r="J8" i="2"/>
  <c r="J9" i="2"/>
  <c r="J15" i="3" s="1"/>
  <c r="J10" i="2"/>
  <c r="J16" i="3" s="1"/>
  <c r="J11" i="2"/>
  <c r="J12" i="2"/>
  <c r="J18" i="3" s="1"/>
  <c r="J13" i="2"/>
  <c r="J19" i="3" s="1"/>
  <c r="J14" i="2"/>
  <c r="J20" i="3" s="1"/>
  <c r="J15" i="2"/>
  <c r="J21" i="3" s="1"/>
  <c r="J16" i="2"/>
  <c r="J17" i="2"/>
  <c r="K17" i="2" s="1"/>
  <c r="D22" i="4" s="1"/>
  <c r="J18" i="2"/>
  <c r="J24" i="3" s="1"/>
  <c r="J19" i="2"/>
  <c r="K19" i="2" s="1"/>
  <c r="D24" i="4" s="1"/>
  <c r="J20" i="2"/>
  <c r="J26" i="3" s="1"/>
  <c r="J21" i="2"/>
  <c r="J27" i="3" s="1"/>
  <c r="J22" i="2"/>
  <c r="J28" i="3" s="1"/>
  <c r="J23" i="2"/>
  <c r="J24" i="2"/>
  <c r="J25" i="2"/>
  <c r="J31" i="3" s="1"/>
  <c r="J26" i="2"/>
  <c r="J32" i="3" s="1"/>
  <c r="J27" i="2"/>
  <c r="K27" i="2" s="1"/>
  <c r="D32" i="4" s="1"/>
  <c r="J28" i="2"/>
  <c r="J34" i="3" s="1"/>
  <c r="J29" i="2"/>
  <c r="J35" i="3" s="1"/>
  <c r="J30" i="2"/>
  <c r="J36" i="3" s="1"/>
  <c r="J31" i="2"/>
  <c r="J37" i="3" s="1"/>
  <c r="J32" i="2"/>
  <c r="J33" i="2"/>
  <c r="J34" i="2"/>
  <c r="J40" i="3" s="1"/>
  <c r="J35" i="2"/>
  <c r="J36" i="2"/>
  <c r="J37" i="2"/>
  <c r="J43" i="3" s="1"/>
  <c r="J38" i="2"/>
  <c r="J44" i="3" s="1"/>
  <c r="J39" i="2"/>
  <c r="J40" i="2"/>
  <c r="K40" i="2" s="1"/>
  <c r="D45" i="4" s="1"/>
  <c r="J41" i="2"/>
  <c r="K41" i="2" s="1"/>
  <c r="D46" i="4" s="1"/>
  <c r="J42" i="2"/>
  <c r="J48" i="3" s="1"/>
  <c r="J43" i="2"/>
  <c r="J44" i="2"/>
  <c r="J45" i="2"/>
  <c r="J51" i="3" s="1"/>
  <c r="J46" i="2"/>
  <c r="J52" i="3" s="1"/>
  <c r="J47" i="2"/>
  <c r="J48" i="2"/>
  <c r="J49" i="2"/>
  <c r="K49" i="2" s="1"/>
  <c r="D54" i="4" s="1"/>
  <c r="J50" i="2"/>
  <c r="J56" i="3" s="1"/>
  <c r="J51" i="2"/>
  <c r="J52" i="2"/>
  <c r="J53" i="2"/>
  <c r="J59" i="3" s="1"/>
  <c r="J54" i="2"/>
  <c r="J60" i="3" s="1"/>
  <c r="J55" i="2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32" i="2" l="1"/>
  <c r="D37" i="4" s="1"/>
  <c r="K33" i="2"/>
  <c r="D38" i="4" s="1"/>
  <c r="K24" i="2"/>
  <c r="D29" i="4" s="1"/>
  <c r="K11" i="2"/>
  <c r="D16" i="4" s="1"/>
  <c r="K8" i="2"/>
  <c r="D13" i="4" s="1"/>
  <c r="K3" i="2"/>
  <c r="D8" i="4" s="1"/>
  <c r="K15" i="2"/>
  <c r="D20" i="4" s="1"/>
  <c r="K31" i="2"/>
  <c r="D36" i="4" s="1"/>
  <c r="K25" i="2"/>
  <c r="D30" i="4" s="1"/>
  <c r="K5" i="2"/>
  <c r="D10" i="4" s="1"/>
  <c r="K29" i="2"/>
  <c r="D34" i="4" s="1"/>
  <c r="J14" i="3"/>
  <c r="J33" i="3"/>
  <c r="K7" i="2"/>
  <c r="D12" i="4" s="1"/>
  <c r="J17" i="3"/>
  <c r="K13" i="2"/>
  <c r="D18" i="4" s="1"/>
  <c r="K21" i="2"/>
  <c r="D26" i="4" s="1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O56" i="3" l="1"/>
  <c r="S50" i="2"/>
  <c r="E55" i="4" s="1"/>
  <c r="M56" i="3"/>
  <c r="T10" i="2"/>
  <c r="F15" i="4" s="1"/>
  <c r="S10" i="2"/>
  <c r="E15" i="4" s="1"/>
  <c r="M16" i="3"/>
  <c r="S33" i="2"/>
  <c r="E38" i="4" s="1"/>
  <c r="M39" i="3"/>
  <c r="T17" i="2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T24" i="2"/>
  <c r="O30" i="3" s="1"/>
  <c r="M30" i="3"/>
  <c r="S24" i="2"/>
  <c r="E29" i="4" s="1"/>
  <c r="T16" i="2"/>
  <c r="F21" i="4" s="1"/>
  <c r="S16" i="2"/>
  <c r="E21" i="4" s="1"/>
  <c r="M22" i="3"/>
  <c r="T8" i="2"/>
  <c r="F13" i="4" s="1"/>
  <c r="S8" i="2"/>
  <c r="E13" i="4" s="1"/>
  <c r="M14" i="3"/>
  <c r="T26" i="2"/>
  <c r="S26" i="2"/>
  <c r="E31" i="4" s="1"/>
  <c r="M32" i="3"/>
  <c r="M55" i="3"/>
  <c r="S49" i="2"/>
  <c r="E54" i="4" s="1"/>
  <c r="T25" i="2"/>
  <c r="F30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T23" i="2"/>
  <c r="O29" i="3" s="1"/>
  <c r="S23" i="2"/>
  <c r="E28" i="4" s="1"/>
  <c r="M29" i="3"/>
  <c r="T15" i="2"/>
  <c r="F20" i="4" s="1"/>
  <c r="S15" i="2"/>
  <c r="E20" i="4" s="1"/>
  <c r="M21" i="3"/>
  <c r="S7" i="2"/>
  <c r="E12" i="4" s="1"/>
  <c r="M13" i="3"/>
  <c r="T22" i="2"/>
  <c r="F27" i="4" s="1"/>
  <c r="S22" i="2"/>
  <c r="E27" i="4" s="1"/>
  <c r="M28" i="3"/>
  <c r="T2" i="2"/>
  <c r="S2" i="2"/>
  <c r="E7" i="4" s="1"/>
  <c r="M8" i="3"/>
  <c r="F51" i="4"/>
  <c r="M52" i="3"/>
  <c r="S46" i="2"/>
  <c r="E51" i="4" s="1"/>
  <c r="T14" i="2"/>
  <c r="F19" i="4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T21" i="2"/>
  <c r="F26" i="4" s="1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T20" i="2"/>
  <c r="O26" i="3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O24" i="3" s="1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T27" i="2"/>
  <c r="O33" i="3" s="1"/>
  <c r="S27" i="2"/>
  <c r="E32" i="4" s="1"/>
  <c r="M33" i="3"/>
  <c r="T19" i="2"/>
  <c r="F24" i="4" s="1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F17" i="4"/>
  <c r="F9" i="4"/>
  <c r="O59" i="3"/>
  <c r="F58" i="4"/>
  <c r="O32" i="3"/>
  <c r="F31" i="4"/>
  <c r="O23" i="3"/>
  <c r="F22" i="4"/>
  <c r="O41" i="3"/>
  <c r="O16" i="3"/>
  <c r="F61" i="4"/>
  <c r="O62" i="3"/>
  <c r="O22" i="3"/>
  <c r="O14" i="3"/>
  <c r="F55" i="4"/>
  <c r="F7" i="4"/>
  <c r="O8" i="3"/>
  <c r="O55" i="3"/>
  <c r="F54" i="4"/>
  <c r="O39" i="3"/>
  <c r="F38" i="4"/>
  <c r="F29" i="4"/>
  <c r="F60" i="4"/>
  <c r="O61" i="3"/>
  <c r="O45" i="3"/>
  <c r="F36" i="4"/>
  <c r="O37" i="3"/>
  <c r="O21" i="3"/>
  <c r="O43" i="3"/>
  <c r="O49" i="3"/>
  <c r="F48" i="4"/>
  <c r="O60" i="3"/>
  <c r="O52" i="3"/>
  <c r="F43" i="4"/>
  <c r="O44" i="3"/>
  <c r="F35" i="4"/>
  <c r="S51" i="2"/>
  <c r="E56" i="4" s="1"/>
  <c r="N57" i="3"/>
  <c r="T7" i="2"/>
  <c r="T13" i="2"/>
  <c r="T11" i="2"/>
  <c r="U2" i="2"/>
  <c r="O31" i="3" l="1"/>
  <c r="F23" i="4"/>
  <c r="F10" i="4"/>
  <c r="O20" i="3"/>
  <c r="F32" i="4"/>
  <c r="F25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<sst xmlns="http://schemas.openxmlformats.org/spreadsheetml/2006/main" count="250" uniqueCount="192">
  <si>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</si>
  <si>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</si>
  <si>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</si>
  <si>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</si>
  <si>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</si>
  <si>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</si>
  <si>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</si>
  <si>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</si>
  <si>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</si>
  <si>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</si>
  <si>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</si>
  <si>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</si>
  <si>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</si>
  <si>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</si>
  <si>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</si>
  <si>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1</t>
  </si>
  <si>
    <t>2019</t>
  </si>
  <si>
    <t>2</t>
  </si>
  <si>
    <t>Miloš</t>
  </si>
  <si>
    <t>Radoman</t>
  </si>
  <si>
    <t>3</t>
  </si>
  <si>
    <t>5</t>
  </si>
  <si>
    <t>7</t>
  </si>
  <si>
    <t>13</t>
  </si>
  <si>
    <t>15</t>
  </si>
  <si>
    <t>Petar</t>
  </si>
  <si>
    <t>23</t>
  </si>
  <si>
    <t>Luka</t>
  </si>
  <si>
    <t>26</t>
  </si>
  <si>
    <t>27</t>
  </si>
  <si>
    <t>Matija</t>
  </si>
  <si>
    <t>28</t>
  </si>
  <si>
    <t>30</t>
  </si>
  <si>
    <t>2018</t>
  </si>
  <si>
    <t>2017</t>
  </si>
  <si>
    <t>2016</t>
  </si>
  <si>
    <t>Bulatović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</si>
  <si>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</si>
  <si>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</si>
  <si>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</si>
  <si>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</si>
  <si>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</si>
  <si>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</si>
  <si>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</si>
  <si>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</si>
  <si>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</si>
  <si>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</si>
  <si>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</si>
  <si>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</si>
  <si>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</si>
  <si>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</si>
  <si>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</si>
  <si>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</si>
  <si>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</si>
  <si>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</si>
  <si>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</si>
  <si>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</si>
  <si>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</si>
  <si>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</si>
  <si>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</si>
  <si>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</si>
  <si>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</si>
  <si>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</si>
  <si>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</si>
  <si>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</si>
  <si>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</si>
  <si>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</si>
  <si>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</si>
  <si>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</si>
  <si>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</si>
  <si>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</si>
  <si>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</si>
  <si>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</si>
  <si>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</si>
  <si>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</si>
  <si>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</si>
  <si>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</si>
  <si>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</si>
  <si>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</si>
  <si>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</si>
  <si>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</si>
  <si>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</si>
  <si>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</si>
  <si>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</si>
  <si>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</si>
  <si>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</si>
  <si>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</si>
  <si>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</si>
  <si>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</si>
  <si>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</si>
  <si>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</si>
  <si>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</si>
  <si>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</si>
  <si>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</si>
  <si>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</si>
  <si>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</si>
  <si>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</si>
  <si>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</si>
  <si>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</si>
  <si>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</si>
  <si>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</si>
  <si>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</si>
  <si>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</si>
  <si>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</si>
  <si>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</si>
  <si>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</si>
  <si>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</si>
  <si>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</si>
  <si>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</si>
  <si>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</si>
  <si>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</si>
  <si>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</si>
  <si>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</si>
  <si>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</si>
  <si>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</si>
  <si>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</si>
  <si>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</si>
  <si>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</si>
  <si>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40</t>
  </si>
  <si>
    <t>Nadžije</t>
  </si>
  <si>
    <t>Molla</t>
  </si>
  <si>
    <t>Bojanić</t>
  </si>
  <si>
    <t>Tijana</t>
  </si>
  <si>
    <t>Cvijović</t>
  </si>
  <si>
    <t>Emina</t>
  </si>
  <si>
    <t>Krnić</t>
  </si>
  <si>
    <t>22</t>
  </si>
  <si>
    <t>Andrea</t>
  </si>
  <si>
    <t>Čabarkapa</t>
  </si>
  <si>
    <t>Majda</t>
  </si>
  <si>
    <t>Šukurica</t>
  </si>
  <si>
    <t>Ekan</t>
  </si>
  <si>
    <t>Kojić</t>
  </si>
  <si>
    <t>32</t>
  </si>
  <si>
    <t>Marija</t>
  </si>
  <si>
    <t>Džaković</t>
  </si>
  <si>
    <t>Bujišić</t>
  </si>
  <si>
    <t>Ljiljana</t>
  </si>
  <si>
    <t>Jelić</t>
  </si>
  <si>
    <t>9</t>
  </si>
  <si>
    <t>Tamara</t>
  </si>
  <si>
    <t>Čukić</t>
  </si>
  <si>
    <t>Milikić</t>
  </si>
  <si>
    <t>Ana</t>
  </si>
  <si>
    <t>Vukojičić</t>
  </si>
  <si>
    <t>Bogić</t>
  </si>
  <si>
    <t>25</t>
  </si>
  <si>
    <t>Ivanović</t>
  </si>
  <si>
    <t>Jelena</t>
  </si>
  <si>
    <t>Hajduković</t>
  </si>
  <si>
    <t>Cerović</t>
  </si>
  <si>
    <t>Mijanović</t>
  </si>
  <si>
    <t>Gajović</t>
  </si>
  <si>
    <t>39</t>
  </si>
  <si>
    <t>Janković</t>
  </si>
  <si>
    <t>8</t>
  </si>
  <si>
    <t>Dijana</t>
  </si>
  <si>
    <t>Popović</t>
  </si>
  <si>
    <t>Bobana</t>
  </si>
  <si>
    <t>Danilović</t>
  </si>
  <si>
    <t>Jovan</t>
  </si>
  <si>
    <t>Janjušević</t>
  </si>
  <si>
    <t>34</t>
  </si>
  <si>
    <t>Komnenović</t>
  </si>
  <si>
    <t>709</t>
  </si>
  <si>
    <t>Dacić</t>
  </si>
  <si>
    <t>7032</t>
  </si>
  <si>
    <t>Rakonjac</t>
  </si>
  <si>
    <t>DISKRETNA MATEMATIKA 2</t>
  </si>
  <si>
    <t>MATEMATIKA I RAČUNARSKE NAUKE</t>
  </si>
  <si>
    <t xml:space="preserve">Andrea </t>
  </si>
  <si>
    <t>Krunić</t>
  </si>
  <si>
    <t>25/15</t>
  </si>
  <si>
    <t>nema na spisku</t>
  </si>
  <si>
    <t>Srdanović</t>
  </si>
  <si>
    <t>Tatjana</t>
  </si>
  <si>
    <t>42/16</t>
  </si>
  <si>
    <t xml:space="preserve">Đurđina </t>
  </si>
  <si>
    <t>Konatar</t>
  </si>
  <si>
    <t>"10/13</t>
  </si>
  <si>
    <t xml:space="preserve">Slavica </t>
  </si>
  <si>
    <t>Kovačević</t>
  </si>
  <si>
    <t>22/15</t>
  </si>
  <si>
    <t xml:space="preserve">Sanda </t>
  </si>
  <si>
    <t>Piper</t>
  </si>
  <si>
    <t>19/15</t>
  </si>
  <si>
    <t>Dragana</t>
  </si>
  <si>
    <t>Joksimović</t>
  </si>
  <si>
    <t>23/16</t>
  </si>
  <si>
    <t>29/14</t>
  </si>
  <si>
    <t xml:space="preserve">Adlija </t>
  </si>
  <si>
    <t>Kalamperović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</si>
</sst>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3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wrapText="1"/>
    </xf>
    <xf numFmtId="0" fontId="27" fillId="0" borderId="0" xfId="0" applyFont="1"/>
    <xf numFmtId="0" fontId="20" fillId="0" borderId="0" xfId="0" applyFont="1"/>
    <xf numFmtId="0" fontId="24" fillId="0" borderId="22" xfId="0" applyNumberFormat="1" applyFont="1" applyBorder="1" applyAlignment="1"/>
    <xf numFmtId="0" fontId="24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4" fillId="0" borderId="39" xfId="0" applyFont="1" applyBorder="1" applyAlignment="1">
      <alignment horizontal="center" vertical="center" wrapText="1"/>
    </xf>
    <xf numFmtId="0" fontId="24" fillId="0" borderId="39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3" fillId="0" borderId="14" xfId="0" applyNumberFormat="1" applyFont="1" applyBorder="1" applyAlignment="1"/>
    <xf numFmtId="0" fontId="28" fillId="0" borderId="14" xfId="0" applyFont="1" applyBorder="1" applyAlignment="1">
      <alignment wrapText="1"/>
    </xf>
    <xf numFmtId="0" fontId="1" fillId="0" borderId="0" xfId="42"/>
    <xf numFmtId="0" fontId="1" fillId="0" borderId="0" xfId="42" applyFill="1"/>
    <xf numFmtId="16" fontId="0" fillId="0" borderId="0" xfId="0" applyNumberFormat="1"/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2" fillId="0" borderId="15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4" fillId="0" borderId="14" xfId="0" applyNumberFormat="1" applyFont="1" applyBorder="1" applyAlignment="1">
      <alignment horizontal="center"/>
    </xf>
    <xf numFmtId="0" fontId="22" fillId="0" borderId="14" xfId="0" applyNumberFormat="1" applyFont="1" applyBorder="1"/>
    <xf numFmtId="0" fontId="24" fillId="0" borderId="14" xfId="0" applyFont="1" applyBorder="1" applyAlignment="1">
      <alignment horizontal="center" wrapText="1"/>
    </xf>
    <xf numFmtId="0" fontId="22" fillId="0" borderId="14" xfId="0" applyFont="1" applyBorder="1" applyAlignment="1">
      <alignment wrapText="1"/>
    </xf>
    <xf numFmtId="0" fontId="25" fillId="0" borderId="14" xfId="0" applyFont="1" applyBorder="1" applyAlignment="1">
      <alignment horizontal="center"/>
    </xf>
    <xf numFmtId="0" fontId="22" fillId="0" borderId="14" xfId="0" applyFont="1" applyBorder="1"/>
    <xf numFmtId="0" fontId="24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19" xfId="0" applyFont="1" applyBorder="1"/>
    <xf numFmtId="0" fontId="22" fillId="0" borderId="20" xfId="0" applyFont="1" applyBorder="1"/>
    <xf numFmtId="0" fontId="23" fillId="0" borderId="51" xfId="0" applyFont="1" applyBorder="1" applyAlignment="1">
      <alignment horizontal="left"/>
    </xf>
    <xf numFmtId="0" fontId="22" fillId="0" borderId="49" xfId="0" applyFont="1" applyBorder="1"/>
    <xf numFmtId="0" fontId="22" fillId="0" borderId="50" xfId="0" applyFont="1" applyBorder="1"/>
    <xf numFmtId="0" fontId="23" fillId="0" borderId="11" xfId="0" applyFont="1" applyBorder="1" applyAlignment="1">
      <alignment horizontal="left"/>
    </xf>
    <xf numFmtId="0" fontId="22" fillId="0" borderId="11" xfId="0" applyFont="1" applyBorder="1"/>
    <xf numFmtId="0" fontId="22" fillId="0" borderId="21" xfId="0" applyFont="1" applyBorder="1"/>
    <xf numFmtId="0" fontId="23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left" wrapText="1"/>
    </xf>
    <xf numFmtId="0" fontId="22" fillId="0" borderId="11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21" xfId="0" applyFont="1" applyBorder="1" applyAlignment="1">
      <alignment wrapText="1"/>
    </xf>
    <xf numFmtId="0" fontId="23" fillId="0" borderId="24" xfId="0" applyFont="1" applyBorder="1" applyAlignment="1">
      <alignment horizontal="left" vertical="center"/>
    </xf>
    <xf numFmtId="0" fontId="22" fillId="0" borderId="25" xfId="0" applyFont="1" applyBorder="1"/>
    <xf numFmtId="0" fontId="22" fillId="0" borderId="12" xfId="0" applyFont="1" applyBorder="1"/>
    <xf numFmtId="0" fontId="23" fillId="0" borderId="10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2" fillId="0" borderId="27" xfId="0" applyFont="1" applyBorder="1"/>
    <xf numFmtId="0" fontId="22" fillId="0" borderId="28" xfId="0" applyFont="1" applyBorder="1"/>
    <xf numFmtId="0" fontId="23" fillId="0" borderId="29" xfId="0" applyFont="1" applyBorder="1" applyAlignment="1">
      <alignment horizontal="left" vertical="center" wrapText="1"/>
    </xf>
    <xf numFmtId="0" fontId="22" fillId="0" borderId="30" xfId="0" applyFont="1" applyBorder="1"/>
    <xf numFmtId="0" fontId="24" fillId="0" borderId="31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/>
    </xf>
    <xf numFmtId="0" fontId="25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4" fillId="0" borderId="3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4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0" fillId="0" borderId="0" xfId="0" applyFont="1" applyAlignment="1"/>
    <xf numFmtId="0" fontId="29" fillId="0" borderId="0" xfId="0" applyFont="1" applyAlignment="1">
      <alignment horizontal="center" vertical="center"/>
    </xf>
    <xf numFmtId="0" fontId="22" fillId="0" borderId="40" xfId="0" applyFont="1" applyBorder="1"/>
    <xf numFmtId="0" fontId="22" fillId="0" borderId="37" xfId="0" applyFont="1" applyBorder="1"/>
    <xf numFmtId="0" fontId="22" fillId="0" borderId="41" xfId="0" applyFont="1" applyBorder="1"/>
    <xf numFmtId="0" fontId="22" fillId="0" borderId="38" xfId="0" applyFont="1" applyBorder="1"/>
    <xf numFmtId="0" fontId="24" fillId="0" borderId="33" xfId="0" applyFont="1" applyBorder="1" applyAlignment="1">
      <alignment horizontal="center" vertical="center" wrapText="1"/>
    </xf>
    <xf numFmtId="0" fontId="22" fillId="0" borderId="34" xfId="0" applyFont="1" applyBorder="1"/>
    <xf numFmtId="0" fontId="22" fillId="0" borderId="35" xfId="0" applyFont="1" applyBorder="1"/>
    <xf numFmtId="0" fontId="22" fillId="0" borderId="43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168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169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47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46</v>
      </c>
    </row>
    <row r="6" spans="1:6" ht="14.7" customHeight="1" x14ac:dyDescent="0.3">
      <c r="E6">
        <v>60</v>
      </c>
      <c r="F6" s="1" t="s">
        <v>45</v>
      </c>
    </row>
    <row r="7" spans="1:6" ht="14.7" customHeight="1" x14ac:dyDescent="0.3">
      <c r="E7">
        <v>70</v>
      </c>
      <c r="F7" s="1" t="s">
        <v>44</v>
      </c>
    </row>
    <row r="8" spans="1:6" ht="14.7" customHeight="1" x14ac:dyDescent="0.3">
      <c r="E8">
        <v>80</v>
      </c>
      <c r="F8" s="1" t="s">
        <v>43</v>
      </c>
    </row>
    <row r="9" spans="1:6" ht="14.7" customHeight="1" x14ac:dyDescent="0.3">
      <c r="E9">
        <v>90</v>
      </c>
      <c r="F9" s="1" t="s">
        <v>42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workbookViewId="0">
      <selection activeCell="E1" sqref="E1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74</v>
      </c>
      <c r="H1" s="2" t="s">
        <v>38</v>
      </c>
      <c r="I1" s="4" t="s">
        <v>53</v>
      </c>
      <c r="J1" s="7" t="s">
        <v>72</v>
      </c>
      <c r="K1" s="7" t="s">
        <v>87</v>
      </c>
      <c r="L1" s="7"/>
      <c r="M1" s="4" t="s">
        <v>39</v>
      </c>
      <c r="N1" s="4" t="s">
        <v>40</v>
      </c>
      <c r="O1" s="4" t="s">
        <v>49</v>
      </c>
      <c r="P1" s="4" t="s">
        <v>51</v>
      </c>
      <c r="Q1" s="4" t="s">
        <v>50</v>
      </c>
      <c r="R1" s="4" t="s">
        <v>52</v>
      </c>
      <c r="S1" s="7" t="s">
        <v>88</v>
      </c>
      <c r="T1" s="1" t="s">
        <v>41</v>
      </c>
      <c r="U1" s="1" t="s">
        <v>48</v>
      </c>
    </row>
    <row r="2" spans="1:21" ht="14.7" customHeight="1" x14ac:dyDescent="0.3">
      <c r="A2" s="25" t="s">
        <v>118</v>
      </c>
      <c r="B2" s="25" t="s">
        <v>7</v>
      </c>
      <c r="C2" s="25" t="s">
        <v>119</v>
      </c>
      <c r="D2" s="25" t="s">
        <v>120</v>
      </c>
      <c r="G2" t="str">
        <f>IF(AND(E2="",F2=""),"",MAX(E2:F2))</f>
        <v/>
      </c>
      <c r="J2" s="9" t="str">
        <f>IF(AND(H2="",I2=""),"",MAX(H2:I2))</f>
        <v/>
      </c>
      <c r="K2" s="9" t="str">
        <f>IF(AND(G2="",J2=""),"",SUM(G2,J2))</f>
        <v/>
      </c>
      <c r="L2" s="9"/>
      <c r="O2" t="str">
        <f>IF(AND(M2="",N2=""),"",M2+N2)</f>
        <v/>
      </c>
      <c r="R2" t="str">
        <f>IF(AND(P2="",Q2=""),"",P2+Q2)</f>
        <v/>
      </c>
      <c r="S2" t="str">
        <f>IF(AND(O2="",R2=""),"",MAX(O2,R2))</f>
        <v/>
      </c>
      <c r="T2" s="1">
        <f>+MAX(E2:F2)+MAX(H2:I2)+MAX(O2,R2)</f>
        <v>0</v>
      </c>
      <c r="U2" s="2" t="str">
        <f>+VLOOKUP(T2,'Detalji 1'!$E$4:$F$9,2,TRUE)</f>
        <v>F</v>
      </c>
    </row>
    <row r="3" spans="1:21" ht="14.7" customHeight="1" x14ac:dyDescent="0.3">
      <c r="A3" s="25" t="s">
        <v>15</v>
      </c>
      <c r="B3" s="25" t="s">
        <v>16</v>
      </c>
      <c r="C3" s="25" t="s">
        <v>30</v>
      </c>
      <c r="D3" s="25" t="s">
        <v>121</v>
      </c>
      <c r="E3">
        <v>1.5</v>
      </c>
      <c r="G3">
        <f t="shared" ref="G3:G56" si="0">IF(AND(E3="",F3=""),"",MAX(E3:F3))</f>
        <v>1.5</v>
      </c>
      <c r="H3">
        <v>0</v>
      </c>
      <c r="J3" s="9">
        <f t="shared" ref="J3:J56" si="1">IF(AND(H3="",I3=""),"",MAX(H3:I3))</f>
        <v>0</v>
      </c>
      <c r="K3" s="9">
        <f t="shared" ref="K3:K56" si="2">IF(AND(G3="",J3=""),"",SUM(G3,J3))</f>
        <v>1.5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33" si="6">+MAX(E3:F3)+MAX(H3:I3)+MAX(O3,R3)</f>
        <v>1.5</v>
      </c>
      <c r="U3" s="2" t="str">
        <f>+VLOOKUP(T3,'Detalji 1'!$E$4:$F$9,2,TRUE)</f>
        <v>F</v>
      </c>
    </row>
    <row r="4" spans="1:21" ht="14.7" customHeight="1" x14ac:dyDescent="0.3">
      <c r="A4" s="25" t="s">
        <v>17</v>
      </c>
      <c r="B4" s="25" t="s">
        <v>16</v>
      </c>
      <c r="C4" s="25" t="s">
        <v>122</v>
      </c>
      <c r="D4" s="25" t="s">
        <v>123</v>
      </c>
      <c r="G4" t="str">
        <f t="shared" si="0"/>
        <v/>
      </c>
      <c r="J4" s="9" t="str">
        <f t="shared" si="1"/>
        <v/>
      </c>
      <c r="K4" s="9" t="str">
        <f t="shared" si="2"/>
        <v/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0</v>
      </c>
      <c r="U4" s="2" t="str">
        <f>+VLOOKUP(T4,'Detalji 1'!$E$4:$F$9,2,TRUE)</f>
        <v>F</v>
      </c>
    </row>
    <row r="5" spans="1:21" ht="14.7" customHeight="1" x14ac:dyDescent="0.3">
      <c r="A5" s="25" t="s">
        <v>20</v>
      </c>
      <c r="B5" s="25" t="s">
        <v>16</v>
      </c>
      <c r="C5" s="25" t="s">
        <v>124</v>
      </c>
      <c r="D5" s="25" t="s">
        <v>125</v>
      </c>
      <c r="E5">
        <v>8</v>
      </c>
      <c r="G5">
        <f t="shared" si="0"/>
        <v>8</v>
      </c>
      <c r="H5">
        <v>6</v>
      </c>
      <c r="J5" s="9">
        <f t="shared" si="1"/>
        <v>6</v>
      </c>
      <c r="K5" s="9">
        <f t="shared" si="2"/>
        <v>14</v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14</v>
      </c>
      <c r="U5" s="2" t="str">
        <f>+VLOOKUP(T5,'Detalji 1'!$E$4:$F$9,2,TRUE)</f>
        <v>F</v>
      </c>
    </row>
    <row r="6" spans="1:21" ht="14.7" customHeight="1" x14ac:dyDescent="0.3">
      <c r="A6" s="25" t="s">
        <v>126</v>
      </c>
      <c r="B6" s="25" t="s">
        <v>16</v>
      </c>
      <c r="C6" s="25" t="s">
        <v>127</v>
      </c>
      <c r="D6" s="25" t="s">
        <v>128</v>
      </c>
      <c r="E6">
        <v>14</v>
      </c>
      <c r="G6">
        <f t="shared" si="0"/>
        <v>14</v>
      </c>
      <c r="H6">
        <v>3</v>
      </c>
      <c r="J6" s="9">
        <f t="shared" si="1"/>
        <v>3</v>
      </c>
      <c r="K6" s="9">
        <f t="shared" si="2"/>
        <v>17</v>
      </c>
      <c r="L6" s="9"/>
      <c r="O6" t="str">
        <f t="shared" si="3"/>
        <v/>
      </c>
      <c r="R6" t="str">
        <f t="shared" si="4"/>
        <v/>
      </c>
      <c r="S6" t="str">
        <f t="shared" si="5"/>
        <v/>
      </c>
      <c r="T6">
        <f t="shared" si="6"/>
        <v>17</v>
      </c>
      <c r="U6" s="3" t="str">
        <f>+VLOOKUP(T6,'Detalji 1'!$E$4:$F$9,2,TRUE)</f>
        <v>F</v>
      </c>
    </row>
    <row r="7" spans="1:21" ht="14.7" customHeight="1" x14ac:dyDescent="0.3">
      <c r="A7" s="25" t="s">
        <v>26</v>
      </c>
      <c r="B7" s="25" t="s">
        <v>16</v>
      </c>
      <c r="C7" s="25" t="s">
        <v>129</v>
      </c>
      <c r="D7" s="25" t="s">
        <v>130</v>
      </c>
      <c r="E7">
        <v>12</v>
      </c>
      <c r="G7">
        <f t="shared" si="0"/>
        <v>12</v>
      </c>
      <c r="H7">
        <v>18</v>
      </c>
      <c r="J7" s="9">
        <f t="shared" si="1"/>
        <v>18</v>
      </c>
      <c r="K7" s="9">
        <f t="shared" si="2"/>
        <v>30</v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 s="1">
        <f t="shared" si="6"/>
        <v>30</v>
      </c>
      <c r="U7" s="2" t="str">
        <f>+VLOOKUP(T7,'Detalji 1'!$E$4:$F$9,2,TRUE)</f>
        <v>F</v>
      </c>
    </row>
    <row r="8" spans="1:21" ht="14.7" customHeight="1" x14ac:dyDescent="0.3">
      <c r="A8" s="25" t="s">
        <v>31</v>
      </c>
      <c r="B8" s="25" t="s">
        <v>16</v>
      </c>
      <c r="C8" s="25" t="s">
        <v>131</v>
      </c>
      <c r="D8" s="25" t="s">
        <v>132</v>
      </c>
      <c r="E8">
        <v>4.5</v>
      </c>
      <c r="G8">
        <f t="shared" si="0"/>
        <v>4.5</v>
      </c>
      <c r="H8">
        <v>10</v>
      </c>
      <c r="J8" s="9">
        <f t="shared" si="1"/>
        <v>10</v>
      </c>
      <c r="K8" s="9">
        <f t="shared" si="2"/>
        <v>14.5</v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>
        <f t="shared" si="6"/>
        <v>14.5</v>
      </c>
      <c r="U8" s="3" t="str">
        <f>+VLOOKUP(T8,'Detalji 1'!$E$4:$F$9,2,TRUE)</f>
        <v>F</v>
      </c>
    </row>
    <row r="9" spans="1:21" ht="14.7" customHeight="1" x14ac:dyDescent="0.3">
      <c r="A9" s="25" t="s">
        <v>133</v>
      </c>
      <c r="B9" s="25" t="s">
        <v>16</v>
      </c>
      <c r="C9" s="25" t="s">
        <v>134</v>
      </c>
      <c r="D9" s="25" t="s">
        <v>135</v>
      </c>
      <c r="E9">
        <v>10.5</v>
      </c>
      <c r="G9">
        <f t="shared" si="0"/>
        <v>10.5</v>
      </c>
      <c r="H9">
        <v>17</v>
      </c>
      <c r="J9" s="9">
        <f t="shared" si="1"/>
        <v>17</v>
      </c>
      <c r="K9" s="9">
        <f t="shared" si="2"/>
        <v>27.5</v>
      </c>
      <c r="L9" s="9"/>
      <c r="O9" t="str">
        <f t="shared" si="3"/>
        <v/>
      </c>
      <c r="R9" t="str">
        <f t="shared" si="4"/>
        <v/>
      </c>
      <c r="S9" t="str">
        <f t="shared" si="5"/>
        <v/>
      </c>
      <c r="T9" s="1">
        <f t="shared" si="6"/>
        <v>27.5</v>
      </c>
      <c r="U9" s="2" t="str">
        <f>+VLOOKUP(T9,'Detalji 1'!$E$4:$F$9,2,TRUE)</f>
        <v>F</v>
      </c>
    </row>
    <row r="10" spans="1:21" ht="14.7" customHeight="1" x14ac:dyDescent="0.3">
      <c r="A10" s="25" t="s">
        <v>21</v>
      </c>
      <c r="B10" s="25" t="s">
        <v>33</v>
      </c>
      <c r="C10" s="25" t="s">
        <v>14</v>
      </c>
      <c r="D10" s="25" t="s">
        <v>136</v>
      </c>
      <c r="E10">
        <v>6</v>
      </c>
      <c r="G10">
        <f t="shared" si="0"/>
        <v>6</v>
      </c>
      <c r="J10" s="9" t="str">
        <f t="shared" si="1"/>
        <v/>
      </c>
      <c r="K10" s="9">
        <f t="shared" si="2"/>
        <v>6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6</v>
      </c>
      <c r="U10" s="3" t="str">
        <f>+VLOOKUP(T10,'Detalji 1'!$E$4:$F$9,2,TRUE)</f>
        <v>F</v>
      </c>
    </row>
    <row r="11" spans="1:21" ht="14.7" customHeight="1" x14ac:dyDescent="0.3">
      <c r="A11" s="25" t="s">
        <v>22</v>
      </c>
      <c r="B11" s="25" t="s">
        <v>33</v>
      </c>
      <c r="C11" s="25" t="s">
        <v>137</v>
      </c>
      <c r="D11" s="25" t="s">
        <v>138</v>
      </c>
      <c r="E11">
        <v>8</v>
      </c>
      <c r="G11">
        <f t="shared" si="0"/>
        <v>8</v>
      </c>
      <c r="H11">
        <v>9</v>
      </c>
      <c r="J11" s="9">
        <f t="shared" si="1"/>
        <v>9</v>
      </c>
      <c r="K11" s="9">
        <f t="shared" si="2"/>
        <v>17</v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17</v>
      </c>
      <c r="U11" s="2" t="str">
        <f>+VLOOKUP(T11,'Detalji 1'!$E$4:$F$9,2,TRUE)</f>
        <v>F</v>
      </c>
    </row>
    <row r="12" spans="1:21" ht="14.7" customHeight="1" x14ac:dyDescent="0.3">
      <c r="A12" s="25" t="s">
        <v>139</v>
      </c>
      <c r="B12" s="25" t="s">
        <v>33</v>
      </c>
      <c r="C12" s="25" t="s">
        <v>140</v>
      </c>
      <c r="D12" s="25" t="s">
        <v>141</v>
      </c>
      <c r="E12">
        <v>9.5</v>
      </c>
      <c r="G12">
        <f t="shared" si="0"/>
        <v>9.5</v>
      </c>
      <c r="H12">
        <v>11</v>
      </c>
      <c r="J12" s="9">
        <f t="shared" si="1"/>
        <v>11</v>
      </c>
      <c r="K12" s="9">
        <f t="shared" si="2"/>
        <v>20.5</v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 s="1">
        <f t="shared" si="6"/>
        <v>20.5</v>
      </c>
      <c r="U12" s="2" t="str">
        <f>+VLOOKUP(T12,'Detalji 1'!$E$4:$F$9,2,TRUE)</f>
        <v>F</v>
      </c>
    </row>
    <row r="13" spans="1:21" ht="14.7" customHeight="1" x14ac:dyDescent="0.3">
      <c r="A13" s="25" t="s">
        <v>23</v>
      </c>
      <c r="B13" s="25" t="s">
        <v>33</v>
      </c>
      <c r="C13" s="25" t="s">
        <v>27</v>
      </c>
      <c r="D13" s="25" t="s">
        <v>142</v>
      </c>
      <c r="E13">
        <v>7.5</v>
      </c>
      <c r="G13">
        <f t="shared" si="0"/>
        <v>7.5</v>
      </c>
      <c r="H13">
        <v>14</v>
      </c>
      <c r="J13" s="9">
        <f t="shared" si="1"/>
        <v>14</v>
      </c>
      <c r="K13" s="9">
        <f t="shared" si="2"/>
        <v>21.5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1">
        <f t="shared" si="6"/>
        <v>21.5</v>
      </c>
      <c r="U13" s="2" t="str">
        <f>+VLOOKUP(T13,'Detalji 1'!$E$4:$F$9,2,TRUE)</f>
        <v>F</v>
      </c>
    </row>
    <row r="14" spans="1:21" ht="14.7" customHeight="1" x14ac:dyDescent="0.3">
      <c r="A14" s="25" t="s">
        <v>24</v>
      </c>
      <c r="B14" s="25" t="s">
        <v>33</v>
      </c>
      <c r="C14" s="25" t="s">
        <v>143</v>
      </c>
      <c r="D14" s="25" t="s">
        <v>144</v>
      </c>
      <c r="E14">
        <v>10.5</v>
      </c>
      <c r="G14">
        <f t="shared" si="0"/>
        <v>10.5</v>
      </c>
      <c r="H14">
        <v>18</v>
      </c>
      <c r="J14" s="9">
        <f t="shared" si="1"/>
        <v>18</v>
      </c>
      <c r="K14" s="9">
        <f t="shared" si="2"/>
        <v>28.5</v>
      </c>
      <c r="L14" s="9"/>
      <c r="O14" t="str">
        <f t="shared" si="3"/>
        <v/>
      </c>
      <c r="R14" t="str">
        <f t="shared" si="4"/>
        <v/>
      </c>
      <c r="S14" t="str">
        <f t="shared" si="5"/>
        <v/>
      </c>
      <c r="T14" s="1">
        <f t="shared" si="6"/>
        <v>28.5</v>
      </c>
      <c r="U14" s="2" t="str">
        <f>+VLOOKUP(T14,'Detalji 1'!$E$4:$F$9,2,TRUE)</f>
        <v>F</v>
      </c>
    </row>
    <row r="15" spans="1:21" ht="14.7" customHeight="1" x14ac:dyDescent="0.3">
      <c r="A15" s="25" t="s">
        <v>26</v>
      </c>
      <c r="B15" s="25" t="s">
        <v>33</v>
      </c>
      <c r="C15" s="25" t="s">
        <v>145</v>
      </c>
      <c r="D15" s="25" t="s">
        <v>36</v>
      </c>
      <c r="E15">
        <v>7.5</v>
      </c>
      <c r="G15">
        <f t="shared" si="0"/>
        <v>7.5</v>
      </c>
      <c r="H15">
        <v>0</v>
      </c>
      <c r="J15" s="9">
        <f t="shared" si="1"/>
        <v>0</v>
      </c>
      <c r="K15" s="9">
        <f t="shared" si="2"/>
        <v>7.5</v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7.5</v>
      </c>
      <c r="U15" s="3" t="str">
        <f>+VLOOKUP(T15,'Detalji 1'!$E$4:$F$9,2,TRUE)</f>
        <v>F</v>
      </c>
    </row>
    <row r="16" spans="1:21" ht="14.7" customHeight="1" x14ac:dyDescent="0.3">
      <c r="A16" s="25" t="s">
        <v>146</v>
      </c>
      <c r="B16" s="25" t="s">
        <v>33</v>
      </c>
      <c r="C16" s="25" t="s">
        <v>143</v>
      </c>
      <c r="D16" s="25" t="s">
        <v>147</v>
      </c>
      <c r="G16" t="str">
        <f t="shared" si="0"/>
        <v/>
      </c>
      <c r="J16" s="9" t="str">
        <f t="shared" si="1"/>
        <v/>
      </c>
      <c r="K16" s="9" t="str">
        <f t="shared" si="2"/>
        <v/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0</v>
      </c>
      <c r="U16" s="2" t="str">
        <f>+VLOOKUP(T16,'Detalji 1'!$E$4:$F$9,2,TRUE)</f>
        <v>F</v>
      </c>
    </row>
    <row r="17" spans="1:21" ht="14.7" customHeight="1" x14ac:dyDescent="0.3">
      <c r="A17" s="25" t="s">
        <v>28</v>
      </c>
      <c r="B17" s="25" t="s">
        <v>33</v>
      </c>
      <c r="C17" s="25" t="s">
        <v>148</v>
      </c>
      <c r="D17" s="25" t="s">
        <v>149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7" customHeight="1" x14ac:dyDescent="0.3">
      <c r="A18" s="25" t="s">
        <v>29</v>
      </c>
      <c r="B18" s="25" t="s">
        <v>33</v>
      </c>
      <c r="C18" s="25" t="s">
        <v>14</v>
      </c>
      <c r="D18" s="25" t="s">
        <v>150</v>
      </c>
      <c r="E18">
        <v>4.5</v>
      </c>
      <c r="G18">
        <f t="shared" si="0"/>
        <v>4.5</v>
      </c>
      <c r="H18">
        <v>0</v>
      </c>
      <c r="J18" s="9">
        <f t="shared" si="1"/>
        <v>0</v>
      </c>
      <c r="K18" s="9">
        <f t="shared" si="2"/>
        <v>4.5</v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4.5</v>
      </c>
      <c r="U18" s="2" t="str">
        <f>+VLOOKUP(T18,'Detalji 1'!$E$4:$F$9,2,TRUE)</f>
        <v>F</v>
      </c>
    </row>
    <row r="19" spans="1:21" ht="14.7" customHeight="1" x14ac:dyDescent="0.3">
      <c r="A19" s="25" t="s">
        <v>31</v>
      </c>
      <c r="B19" s="25" t="s">
        <v>33</v>
      </c>
      <c r="C19" s="25" t="s">
        <v>19</v>
      </c>
      <c r="D19" s="25" t="s">
        <v>151</v>
      </c>
      <c r="G19" t="str">
        <f t="shared" si="0"/>
        <v/>
      </c>
      <c r="J19" s="9" t="str">
        <f t="shared" si="1"/>
        <v/>
      </c>
      <c r="K19" s="9" t="str">
        <f t="shared" si="2"/>
        <v/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0</v>
      </c>
      <c r="U19" s="2" t="str">
        <f>+VLOOKUP(T19,'Detalji 1'!$E$4:$F$9,2,TRUE)</f>
        <v>F</v>
      </c>
    </row>
    <row r="20" spans="1:21" ht="14.7" customHeight="1" x14ac:dyDescent="0.3">
      <c r="A20" s="25" t="s">
        <v>32</v>
      </c>
      <c r="B20" s="25" t="s">
        <v>33</v>
      </c>
      <c r="C20" s="25" t="s">
        <v>134</v>
      </c>
      <c r="D20" s="25" t="s">
        <v>152</v>
      </c>
      <c r="E20">
        <v>6</v>
      </c>
      <c r="G20">
        <f t="shared" si="0"/>
        <v>6</v>
      </c>
      <c r="H20">
        <v>3</v>
      </c>
      <c r="J20" s="9">
        <f t="shared" si="1"/>
        <v>3</v>
      </c>
      <c r="K20" s="9">
        <f t="shared" si="2"/>
        <v>9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9</v>
      </c>
      <c r="U20" s="2" t="str">
        <f>+VLOOKUP(T20,'Detalji 1'!$E$4:$F$9,2,TRUE)</f>
        <v>F</v>
      </c>
    </row>
    <row r="21" spans="1:21" ht="14.7" customHeight="1" x14ac:dyDescent="0.3">
      <c r="A21" s="25" t="s">
        <v>153</v>
      </c>
      <c r="B21" s="25" t="s">
        <v>33</v>
      </c>
      <c r="C21" s="25" t="s">
        <v>25</v>
      </c>
      <c r="D21" s="25" t="s">
        <v>154</v>
      </c>
      <c r="E21">
        <v>7.5</v>
      </c>
      <c r="G21">
        <f t="shared" si="0"/>
        <v>7.5</v>
      </c>
      <c r="H21">
        <v>5</v>
      </c>
      <c r="J21" s="9">
        <f t="shared" si="1"/>
        <v>5</v>
      </c>
      <c r="K21" s="9">
        <f t="shared" si="2"/>
        <v>12.5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12.5</v>
      </c>
      <c r="U21" s="2" t="str">
        <f>+VLOOKUP(T21,'Detalji 1'!$E$4:$F$9,2,TRUE)</f>
        <v>F</v>
      </c>
    </row>
    <row r="22" spans="1:21" ht="14.7" customHeight="1" x14ac:dyDescent="0.3">
      <c r="A22" s="25" t="s">
        <v>155</v>
      </c>
      <c r="B22" s="25" t="s">
        <v>34</v>
      </c>
      <c r="C22" s="25" t="s">
        <v>156</v>
      </c>
      <c r="D22" s="25" t="s">
        <v>157</v>
      </c>
      <c r="G22" t="str">
        <f t="shared" si="0"/>
        <v/>
      </c>
      <c r="J22" s="9" t="str">
        <f t="shared" si="1"/>
        <v/>
      </c>
      <c r="K22" s="9" t="str">
        <f t="shared" si="2"/>
        <v/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>
        <f t="shared" si="6"/>
        <v>0</v>
      </c>
      <c r="U22" s="3" t="str">
        <f>+VLOOKUP(T22,'Detalji 1'!$E$4:$F$9,2,TRUE)</f>
        <v>F</v>
      </c>
    </row>
    <row r="23" spans="1:21" ht="14.7" customHeight="1" x14ac:dyDescent="0.3">
      <c r="A23" s="25" t="s">
        <v>23</v>
      </c>
      <c r="B23" s="25" t="s">
        <v>34</v>
      </c>
      <c r="C23" s="25" t="s">
        <v>158</v>
      </c>
      <c r="D23" s="25" t="s">
        <v>159</v>
      </c>
      <c r="G23" t="str">
        <f t="shared" si="0"/>
        <v/>
      </c>
      <c r="J23" s="9" t="str">
        <f t="shared" si="1"/>
        <v/>
      </c>
      <c r="K23" s="9" t="str">
        <f t="shared" si="2"/>
        <v/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>
        <f t="shared" si="6"/>
        <v>0</v>
      </c>
      <c r="U23" s="3" t="str">
        <f>+VLOOKUP(T23,'Detalji 1'!$E$4:$F$9,2,TRUE)</f>
        <v>F</v>
      </c>
    </row>
    <row r="24" spans="1:21" ht="14.7" customHeight="1" x14ac:dyDescent="0.3">
      <c r="A24" s="25" t="s">
        <v>133</v>
      </c>
      <c r="B24" s="25" t="s">
        <v>34</v>
      </c>
      <c r="C24" s="25" t="s">
        <v>160</v>
      </c>
      <c r="D24" s="25" t="s">
        <v>161</v>
      </c>
      <c r="E24">
        <v>10.5</v>
      </c>
      <c r="G24">
        <f t="shared" si="0"/>
        <v>10.5</v>
      </c>
      <c r="H24">
        <v>4</v>
      </c>
      <c r="J24" s="9">
        <f t="shared" si="1"/>
        <v>4</v>
      </c>
      <c r="K24" s="9">
        <f t="shared" si="2"/>
        <v>14.5</v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>
        <f t="shared" si="6"/>
        <v>14.5</v>
      </c>
      <c r="U24" s="2" t="str">
        <f>+VLOOKUP(T24,'Detalji 1'!$E$4:$F$9,2,TRUE)</f>
        <v>F</v>
      </c>
    </row>
    <row r="25" spans="1:21" ht="14.7" customHeight="1" x14ac:dyDescent="0.3">
      <c r="A25" s="25" t="s">
        <v>162</v>
      </c>
      <c r="B25" s="25" t="s">
        <v>34</v>
      </c>
      <c r="C25" s="25" t="s">
        <v>18</v>
      </c>
      <c r="D25" s="25" t="s">
        <v>163</v>
      </c>
      <c r="E25">
        <v>6</v>
      </c>
      <c r="G25">
        <f t="shared" si="0"/>
        <v>6</v>
      </c>
      <c r="H25">
        <v>7</v>
      </c>
      <c r="J25" s="9">
        <f t="shared" si="1"/>
        <v>7</v>
      </c>
      <c r="K25" s="9">
        <f t="shared" si="2"/>
        <v>13</v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>
        <f t="shared" si="6"/>
        <v>13</v>
      </c>
      <c r="U25" s="2" t="str">
        <f>+VLOOKUP(T25,'Detalji 1'!$E$4:$F$9,2,TRUE)</f>
        <v>F</v>
      </c>
    </row>
    <row r="26" spans="1:21" ht="14.7" customHeight="1" x14ac:dyDescent="0.3">
      <c r="A26" s="25" t="s">
        <v>164</v>
      </c>
      <c r="B26" s="25" t="s">
        <v>35</v>
      </c>
      <c r="C26" s="25" t="s">
        <v>37</v>
      </c>
      <c r="D26" s="25" t="s">
        <v>165</v>
      </c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T26">
        <f t="shared" si="6"/>
        <v>0</v>
      </c>
      <c r="U26" s="3" t="str">
        <f>+VLOOKUP(T26,'Detalji 1'!$E$4:$F$9,2,TRUE)</f>
        <v>F</v>
      </c>
    </row>
    <row r="27" spans="1:21" ht="14.7" customHeight="1" x14ac:dyDescent="0.3">
      <c r="A27" s="25" t="s">
        <v>166</v>
      </c>
      <c r="B27" s="25" t="s">
        <v>35</v>
      </c>
      <c r="C27" s="25" t="s">
        <v>134</v>
      </c>
      <c r="D27" s="25" t="s">
        <v>167</v>
      </c>
      <c r="E27">
        <v>10</v>
      </c>
      <c r="G27">
        <f t="shared" si="0"/>
        <v>10</v>
      </c>
      <c r="H27">
        <v>6</v>
      </c>
      <c r="J27" s="9">
        <f t="shared" si="1"/>
        <v>6</v>
      </c>
      <c r="K27" s="9">
        <f t="shared" si="2"/>
        <v>16</v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T27">
        <f t="shared" si="6"/>
        <v>16</v>
      </c>
      <c r="U27" s="3" t="str">
        <f>+VLOOKUP(T27,'Detalji 1'!$E$4:$F$9,2,TRUE)</f>
        <v>F</v>
      </c>
    </row>
    <row r="28" spans="1:21" ht="14.7" customHeight="1" x14ac:dyDescent="0.3">
      <c r="A28" s="26" t="s">
        <v>172</v>
      </c>
      <c r="B28" s="26" t="s">
        <v>173</v>
      </c>
      <c r="C28" s="26" t="s">
        <v>170</v>
      </c>
      <c r="D28" s="26" t="s">
        <v>171</v>
      </c>
      <c r="E28">
        <v>5.5</v>
      </c>
      <c r="G28">
        <f t="shared" si="0"/>
        <v>5.5</v>
      </c>
      <c r="H28">
        <v>5</v>
      </c>
      <c r="J28" s="9">
        <f t="shared" si="1"/>
        <v>5</v>
      </c>
      <c r="K28" s="9">
        <f t="shared" si="2"/>
        <v>10.5</v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>
        <f t="shared" si="6"/>
        <v>10.5</v>
      </c>
      <c r="U28" s="3" t="str">
        <f>+VLOOKUP(T28,'Detalji 1'!$E$4:$F$9,2,TRUE)</f>
        <v>F</v>
      </c>
    </row>
    <row r="29" spans="1:21" ht="14.7" customHeight="1" x14ac:dyDescent="0.3">
      <c r="A29" s="26" t="s">
        <v>176</v>
      </c>
      <c r="B29" s="26" t="s">
        <v>173</v>
      </c>
      <c r="C29" s="26" t="s">
        <v>174</v>
      </c>
      <c r="D29" s="26" t="s">
        <v>175</v>
      </c>
      <c r="E29">
        <v>7</v>
      </c>
      <c r="G29">
        <f t="shared" si="0"/>
        <v>7</v>
      </c>
      <c r="H29">
        <v>6</v>
      </c>
      <c r="J29" s="9">
        <f t="shared" si="1"/>
        <v>6</v>
      </c>
      <c r="K29" s="9">
        <f t="shared" si="2"/>
        <v>13</v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>
        <f t="shared" si="6"/>
        <v>13</v>
      </c>
      <c r="U29" s="3" t="str">
        <f>+VLOOKUP(T29,'Detalji 1'!$E$4:$F$9,2,TRUE)</f>
        <v>F</v>
      </c>
    </row>
    <row r="30" spans="1:21" ht="14.7" customHeight="1" x14ac:dyDescent="0.3">
      <c r="A30" s="27" t="s">
        <v>179</v>
      </c>
      <c r="B30" s="26" t="s">
        <v>173</v>
      </c>
      <c r="C30" s="26" t="s">
        <v>177</v>
      </c>
      <c r="D30" s="26" t="s">
        <v>178</v>
      </c>
      <c r="E30">
        <v>5.5</v>
      </c>
      <c r="G30">
        <f t="shared" si="0"/>
        <v>5.5</v>
      </c>
      <c r="H30">
        <v>5</v>
      </c>
      <c r="J30" s="9">
        <f t="shared" si="1"/>
        <v>5</v>
      </c>
      <c r="K30" s="9">
        <f t="shared" si="2"/>
        <v>10.5</v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T30">
        <f t="shared" si="6"/>
        <v>10.5</v>
      </c>
      <c r="U30" s="3" t="str">
        <f>+VLOOKUP(T30,'Detalji 1'!$E$4:$F$9,2,TRUE)</f>
        <v>F</v>
      </c>
    </row>
    <row r="31" spans="1:21" ht="14.7" customHeight="1" x14ac:dyDescent="0.3">
      <c r="A31" s="26" t="s">
        <v>182</v>
      </c>
      <c r="B31" s="26" t="s">
        <v>173</v>
      </c>
      <c r="C31" s="26" t="s">
        <v>180</v>
      </c>
      <c r="D31" s="26" t="s">
        <v>181</v>
      </c>
      <c r="E31">
        <v>6</v>
      </c>
      <c r="G31">
        <f t="shared" si="0"/>
        <v>6</v>
      </c>
      <c r="H31">
        <v>1</v>
      </c>
      <c r="J31" s="9">
        <f t="shared" si="1"/>
        <v>1</v>
      </c>
      <c r="K31" s="9">
        <f t="shared" si="2"/>
        <v>7</v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T31">
        <f t="shared" si="6"/>
        <v>7</v>
      </c>
      <c r="U31" s="3" t="str">
        <f>+VLOOKUP(T31,'Detalji 1'!$E$4:$F$9,2,TRUE)</f>
        <v>F</v>
      </c>
    </row>
    <row r="32" spans="1:21" ht="14.7" customHeight="1" x14ac:dyDescent="0.3">
      <c r="A32" s="26" t="s">
        <v>185</v>
      </c>
      <c r="B32" s="26" t="s">
        <v>173</v>
      </c>
      <c r="C32" s="26" t="s">
        <v>183</v>
      </c>
      <c r="D32" s="26" t="s">
        <v>184</v>
      </c>
      <c r="E32">
        <v>11.5</v>
      </c>
      <c r="G32">
        <f t="shared" si="0"/>
        <v>11.5</v>
      </c>
      <c r="H32">
        <v>0</v>
      </c>
      <c r="J32" s="9">
        <f t="shared" si="1"/>
        <v>0</v>
      </c>
      <c r="K32" s="9">
        <f t="shared" si="2"/>
        <v>11.5</v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T32">
        <f t="shared" si="6"/>
        <v>11.5</v>
      </c>
      <c r="U32" s="3" t="str">
        <f>+VLOOKUP(T32,'Detalji 1'!$E$4:$F$9,2,TRUE)</f>
        <v>F</v>
      </c>
    </row>
    <row r="33" spans="1:21" ht="14.7" customHeight="1" x14ac:dyDescent="0.3">
      <c r="A33" s="26" t="s">
        <v>188</v>
      </c>
      <c r="B33" s="26" t="s">
        <v>173</v>
      </c>
      <c r="C33" s="26" t="s">
        <v>186</v>
      </c>
      <c r="D33" s="26" t="s">
        <v>187</v>
      </c>
      <c r="E33">
        <v>6</v>
      </c>
      <c r="G33">
        <f t="shared" si="0"/>
        <v>6</v>
      </c>
      <c r="H33">
        <v>0</v>
      </c>
      <c r="J33" s="9">
        <f t="shared" si="1"/>
        <v>0</v>
      </c>
      <c r="K33" s="9">
        <f t="shared" si="2"/>
        <v>6</v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>
        <f t="shared" si="6"/>
        <v>6</v>
      </c>
      <c r="U33" s="3" t="str">
        <f>+VLOOKUP(T33,'Detalji 1'!$E$4:$F$9,2,TRUE)</f>
        <v>F</v>
      </c>
    </row>
    <row r="34" spans="1:21" ht="14.7" customHeight="1" x14ac:dyDescent="0.3">
      <c r="A34" s="26" t="s">
        <v>189</v>
      </c>
      <c r="C34" s="26" t="s">
        <v>190</v>
      </c>
      <c r="D34" s="26" t="s">
        <v>191</v>
      </c>
      <c r="E34">
        <v>9.5</v>
      </c>
      <c r="G34">
        <f t="shared" si="0"/>
        <v>9.5</v>
      </c>
      <c r="J34" s="9" t="str">
        <f t="shared" si="1"/>
        <v/>
      </c>
      <c r="K34" s="9">
        <f t="shared" si="2"/>
        <v>9.5</v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1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1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1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1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1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1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1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1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1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1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1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1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1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1:21" ht="14.7" customHeight="1" x14ac:dyDescent="0.3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7" customHeight="1" x14ac:dyDescent="0.3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7" customHeight="1" x14ac:dyDescent="0.3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7" customHeight="1" x14ac:dyDescent="0.3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45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x14ac:dyDescent="0.3">
      <c r="A2" s="48" t="s">
        <v>75</v>
      </c>
      <c r="B2" s="49"/>
      <c r="C2" s="49"/>
      <c r="D2" s="49"/>
      <c r="E2" s="49"/>
      <c r="F2" s="49"/>
      <c r="G2" s="49"/>
      <c r="H2" s="49"/>
      <c r="I2" s="50"/>
      <c r="J2" s="51" t="s">
        <v>55</v>
      </c>
      <c r="K2" s="52"/>
      <c r="L2" s="52"/>
      <c r="M2" s="52"/>
      <c r="N2" s="52"/>
      <c r="O2" s="52"/>
      <c r="P2" s="53"/>
    </row>
    <row r="3" spans="1:16" ht="28.8" customHeight="1" x14ac:dyDescent="0.3">
      <c r="A3" s="23" t="s">
        <v>56</v>
      </c>
      <c r="B3" s="24" t="s">
        <v>76</v>
      </c>
      <c r="C3" s="54" t="s">
        <v>77</v>
      </c>
      <c r="D3" s="54"/>
      <c r="E3" s="54"/>
      <c r="F3" s="54"/>
      <c r="G3" s="54"/>
      <c r="H3" s="54"/>
      <c r="I3" s="54"/>
      <c r="J3" s="55" t="s">
        <v>114</v>
      </c>
      <c r="K3" s="56"/>
      <c r="L3" s="56"/>
      <c r="M3" s="57"/>
      <c r="N3" s="55" t="s">
        <v>57</v>
      </c>
      <c r="O3" s="56"/>
      <c r="P3" s="58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4"/>
      <c r="O4" s="34"/>
      <c r="P4" s="35"/>
    </row>
    <row r="5" spans="1:16" x14ac:dyDescent="0.3">
      <c r="A5" s="36" t="s">
        <v>58</v>
      </c>
      <c r="B5" s="38" t="s">
        <v>59</v>
      </c>
      <c r="C5" s="40" t="s">
        <v>60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 t="s">
        <v>61</v>
      </c>
      <c r="P5" s="38" t="s">
        <v>62</v>
      </c>
    </row>
    <row r="6" spans="1:16" ht="28.2" customHeight="1" x14ac:dyDescent="0.3">
      <c r="A6" s="37"/>
      <c r="B6" s="39"/>
      <c r="C6" s="38" t="s">
        <v>63</v>
      </c>
      <c r="D6" s="28" t="s">
        <v>64</v>
      </c>
      <c r="E6" s="29"/>
      <c r="F6" s="30"/>
      <c r="G6" s="31" t="s">
        <v>73</v>
      </c>
      <c r="H6" s="32"/>
      <c r="I6" s="33"/>
      <c r="J6" s="44" t="s">
        <v>65</v>
      </c>
      <c r="K6" s="41"/>
      <c r="L6" s="41"/>
      <c r="M6" s="44" t="s">
        <v>66</v>
      </c>
      <c r="N6" s="41"/>
      <c r="O6" s="43"/>
      <c r="P6" s="39"/>
    </row>
    <row r="7" spans="1:16" x14ac:dyDescent="0.3">
      <c r="A7" s="37"/>
      <c r="B7" s="39"/>
      <c r="C7" s="39"/>
      <c r="D7" s="6" t="s">
        <v>67</v>
      </c>
      <c r="E7" s="6" t="s">
        <v>68</v>
      </c>
      <c r="F7" s="6" t="s">
        <v>69</v>
      </c>
      <c r="G7" s="6" t="s">
        <v>67</v>
      </c>
      <c r="H7" s="6" t="s">
        <v>68</v>
      </c>
      <c r="I7" s="6" t="s">
        <v>69</v>
      </c>
      <c r="J7" s="6" t="s">
        <v>67</v>
      </c>
      <c r="K7" s="6" t="s">
        <v>68</v>
      </c>
      <c r="L7" s="6" t="s">
        <v>69</v>
      </c>
      <c r="M7" s="6" t="s">
        <v>70</v>
      </c>
      <c r="N7" s="6" t="s">
        <v>71</v>
      </c>
      <c r="O7" s="43"/>
      <c r="P7" s="39"/>
    </row>
    <row r="8" spans="1:16" x14ac:dyDescent="0.3">
      <c r="A8" s="12" t="str">
        <f>CONCATENATE(CONCATENATE('Tabela 2'!A2,"/"),'Tabela 2'!B2)</f>
        <v>40/2020</v>
      </c>
      <c r="B8" s="12" t="str">
        <f>CONCATENATE(CONCATENATE('Tabela 2'!C2," "),'Tabela 2'!D2)</f>
        <v>Nadžije Molla</v>
      </c>
      <c r="C8" s="12"/>
      <c r="D8" s="12"/>
      <c r="E8" s="12"/>
      <c r="F8" s="12"/>
      <c r="G8" s="12" t="str">
        <f>'Tabela 2'!G2</f>
        <v/>
      </c>
      <c r="H8" s="12"/>
      <c r="I8" s="12"/>
      <c r="J8" s="12" t="str">
        <f>'Tabela 2'!J2</f>
        <v/>
      </c>
      <c r="K8" s="12"/>
      <c r="L8" s="12"/>
      <c r="M8" s="12" t="str">
        <f>'Tabela 2'!O2</f>
        <v/>
      </c>
      <c r="N8" s="12" t="str">
        <f>'Tabela 2'!R2</f>
        <v/>
      </c>
      <c r="O8" s="12">
        <f>'Tabela 2'!T2</f>
        <v>0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1/2019</v>
      </c>
      <c r="B9" s="12" t="str">
        <f>CONCATENATE(CONCATENATE('Tabela 2'!C3," "),'Tabela 2'!D3)</f>
        <v>Matija Bojanić</v>
      </c>
      <c r="C9" s="12"/>
      <c r="D9" s="12"/>
      <c r="E9" s="12"/>
      <c r="F9" s="12"/>
      <c r="G9" s="12">
        <f>'Tabela 2'!G3</f>
        <v>1.5</v>
      </c>
      <c r="H9" s="12"/>
      <c r="I9" s="12"/>
      <c r="J9" s="12">
        <f>'Tabela 2'!J3</f>
        <v>0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1.5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2/2019</v>
      </c>
      <c r="B10" s="12" t="str">
        <f>CONCATENATE(CONCATENATE('Tabela 2'!C4," "),'Tabela 2'!D4)</f>
        <v>Tijana Cvijović</v>
      </c>
      <c r="C10" s="12"/>
      <c r="D10" s="12"/>
      <c r="E10" s="12"/>
      <c r="F10" s="12"/>
      <c r="G10" s="12" t="str">
        <f>'Tabela 2'!G4</f>
        <v/>
      </c>
      <c r="H10" s="12"/>
      <c r="I10" s="12"/>
      <c r="J10" s="12" t="str">
        <f>'Tabela 2'!J4</f>
        <v/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0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3/2019</v>
      </c>
      <c r="B11" s="12" t="str">
        <f>CONCATENATE(CONCATENATE('Tabela 2'!C5," "),'Tabela 2'!D5)</f>
        <v>Emina Krnić</v>
      </c>
      <c r="C11" s="12"/>
      <c r="D11" s="12"/>
      <c r="E11" s="12"/>
      <c r="F11" s="12"/>
      <c r="G11" s="12">
        <f>'Tabela 2'!G5</f>
        <v>8</v>
      </c>
      <c r="H11" s="12"/>
      <c r="I11" s="12"/>
      <c r="J11" s="12">
        <f>'Tabela 2'!J5</f>
        <v>6</v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14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22/2019</v>
      </c>
      <c r="B12" s="12" t="str">
        <f>CONCATENATE(CONCATENATE('Tabela 2'!C6," "),'Tabela 2'!D6)</f>
        <v>Andrea Čabarkapa</v>
      </c>
      <c r="C12" s="12"/>
      <c r="D12" s="12"/>
      <c r="E12" s="12"/>
      <c r="F12" s="12"/>
      <c r="G12" s="12">
        <f>'Tabela 2'!G6</f>
        <v>14</v>
      </c>
      <c r="H12" s="12"/>
      <c r="I12" s="12"/>
      <c r="J12" s="12">
        <f>'Tabela 2'!J6</f>
        <v>3</v>
      </c>
      <c r="K12" s="12"/>
      <c r="L12" s="12"/>
      <c r="M12" s="12" t="str">
        <f>'Tabela 2'!O6</f>
        <v/>
      </c>
      <c r="N12" s="12" t="str">
        <f>'Tabela 2'!R6</f>
        <v/>
      </c>
      <c r="O12" s="12">
        <f>'Tabela 2'!T6</f>
        <v>17</v>
      </c>
      <c r="P12" s="13" t="str">
        <f>'Tabela 2'!U6</f>
        <v>F</v>
      </c>
    </row>
    <row r="13" spans="1:16" x14ac:dyDescent="0.3">
      <c r="A13" s="12" t="str">
        <f>CONCATENATE(CONCATENATE('Tabela 2'!A7,"/"),'Tabela 2'!B7)</f>
        <v>23/2019</v>
      </c>
      <c r="B13" s="12" t="str">
        <f>CONCATENATE(CONCATENATE('Tabela 2'!C7," "),'Tabela 2'!D7)</f>
        <v>Majda Šukurica</v>
      </c>
      <c r="C13" s="12"/>
      <c r="D13" s="12"/>
      <c r="E13" s="12"/>
      <c r="F13" s="12"/>
      <c r="G13" s="12">
        <f>'Tabela 2'!G7</f>
        <v>12</v>
      </c>
      <c r="H13" s="12"/>
      <c r="I13" s="12"/>
      <c r="J13" s="12">
        <f>'Tabela 2'!J7</f>
        <v>18</v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30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28/2019</v>
      </c>
      <c r="B14" s="12" t="str">
        <f>CONCATENATE(CONCATENATE('Tabela 2'!C8," "),'Tabela 2'!D8)</f>
        <v>Ekan Kojić</v>
      </c>
      <c r="C14" s="12"/>
      <c r="D14" s="12"/>
      <c r="E14" s="12"/>
      <c r="F14" s="12"/>
      <c r="G14" s="12">
        <f>'Tabela 2'!G8</f>
        <v>4.5</v>
      </c>
      <c r="H14" s="12"/>
      <c r="I14" s="12"/>
      <c r="J14" s="12">
        <f>'Tabela 2'!J8</f>
        <v>10</v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14.5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32/2019</v>
      </c>
      <c r="B15" s="12" t="str">
        <f>CONCATENATE(CONCATENATE('Tabela 2'!C9," "),'Tabela 2'!D9)</f>
        <v>Marija Džaković</v>
      </c>
      <c r="C15" s="12"/>
      <c r="D15" s="12"/>
      <c r="E15" s="12"/>
      <c r="F15" s="12"/>
      <c r="G15" s="12">
        <f>'Tabela 2'!G9</f>
        <v>10.5</v>
      </c>
      <c r="H15" s="12"/>
      <c r="I15" s="12"/>
      <c r="J15" s="12">
        <f>'Tabela 2'!J9</f>
        <v>17</v>
      </c>
      <c r="K15" s="12"/>
      <c r="L15" s="12"/>
      <c r="M15" s="12" t="str">
        <f>'Tabela 2'!O9</f>
        <v/>
      </c>
      <c r="N15" s="12" t="str">
        <f>'Tabela 2'!R9</f>
        <v/>
      </c>
      <c r="O15" s="12">
        <f>'Tabela 2'!T9</f>
        <v>27.5</v>
      </c>
      <c r="P15" s="13" t="str">
        <f>'Tabela 2'!U9</f>
        <v>F</v>
      </c>
    </row>
    <row r="16" spans="1:16" x14ac:dyDescent="0.3">
      <c r="A16" s="12" t="str">
        <f>CONCATENATE(CONCATENATE('Tabela 2'!A10,"/"),'Tabela 2'!B10)</f>
        <v>5/2018</v>
      </c>
      <c r="B16" s="12" t="str">
        <f>CONCATENATE(CONCATENATE('Tabela 2'!C10," "),'Tabela 2'!D10)</f>
        <v>Jovana Bujišić</v>
      </c>
      <c r="C16" s="12"/>
      <c r="D16" s="12"/>
      <c r="E16" s="12"/>
      <c r="F16" s="12"/>
      <c r="G16" s="12">
        <f>'Tabela 2'!G10</f>
        <v>6</v>
      </c>
      <c r="H16" s="12"/>
      <c r="I16" s="12"/>
      <c r="J16" s="12" t="str">
        <f>'Tabela 2'!J10</f>
        <v/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6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7/2018</v>
      </c>
      <c r="B17" s="12" t="str">
        <f>CONCATENATE(CONCATENATE('Tabela 2'!C11," "),'Tabela 2'!D11)</f>
        <v>Ljiljana Jelić</v>
      </c>
      <c r="C17" s="12"/>
      <c r="D17" s="12"/>
      <c r="E17" s="12"/>
      <c r="F17" s="12"/>
      <c r="G17" s="12">
        <f>'Tabela 2'!G11</f>
        <v>8</v>
      </c>
      <c r="H17" s="12"/>
      <c r="I17" s="12"/>
      <c r="J17" s="12">
        <f>'Tabela 2'!J11</f>
        <v>9</v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17</v>
      </c>
      <c r="P17" s="13" t="str">
        <f>'Tabela 2'!U11</f>
        <v>F</v>
      </c>
    </row>
    <row r="18" spans="1:16" x14ac:dyDescent="0.3">
      <c r="A18" s="12" t="str">
        <f>CONCATENATE(CONCATENATE('Tabela 2'!A12,"/"),'Tabela 2'!B12)</f>
        <v>9/2018</v>
      </c>
      <c r="B18" s="12" t="str">
        <f>CONCATENATE(CONCATENATE('Tabela 2'!C12," "),'Tabela 2'!D12)</f>
        <v>Tamara Čukić</v>
      </c>
      <c r="C18" s="12"/>
      <c r="D18" s="12"/>
      <c r="E18" s="12"/>
      <c r="F18" s="12"/>
      <c r="G18" s="12">
        <f>'Tabela 2'!G12</f>
        <v>9.5</v>
      </c>
      <c r="H18" s="12"/>
      <c r="I18" s="12"/>
      <c r="J18" s="12">
        <f>'Tabela 2'!J12</f>
        <v>11</v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20.5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13/2018</v>
      </c>
      <c r="B19" s="12" t="str">
        <f>CONCATENATE(CONCATENATE('Tabela 2'!C13," "),'Tabela 2'!D13)</f>
        <v>Luka Milikić</v>
      </c>
      <c r="C19" s="12"/>
      <c r="D19" s="12"/>
      <c r="E19" s="12"/>
      <c r="F19" s="12"/>
      <c r="G19" s="12">
        <f>'Tabela 2'!G13</f>
        <v>7.5</v>
      </c>
      <c r="H19" s="12"/>
      <c r="I19" s="12"/>
      <c r="J19" s="12">
        <f>'Tabela 2'!J13</f>
        <v>14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21.5</v>
      </c>
      <c r="P19" s="13" t="str">
        <f>'Tabela 2'!U13</f>
        <v>F</v>
      </c>
    </row>
    <row r="20" spans="1:16" x14ac:dyDescent="0.3">
      <c r="A20" s="12" t="str">
        <f>CONCATENATE(CONCATENATE('Tabela 2'!A14,"/"),'Tabela 2'!B14)</f>
        <v>15/2018</v>
      </c>
      <c r="B20" s="12" t="str">
        <f>CONCATENATE(CONCATENATE('Tabela 2'!C14," "),'Tabela 2'!D14)</f>
        <v>Ana Vukojičić</v>
      </c>
      <c r="C20" s="12"/>
      <c r="D20" s="12"/>
      <c r="E20" s="12"/>
      <c r="F20" s="12"/>
      <c r="G20" s="12">
        <f>'Tabela 2'!G14</f>
        <v>10.5</v>
      </c>
      <c r="H20" s="12"/>
      <c r="I20" s="12"/>
      <c r="J20" s="12">
        <f>'Tabela 2'!J14</f>
        <v>18</v>
      </c>
      <c r="K20" s="12"/>
      <c r="L20" s="12"/>
      <c r="M20" s="12" t="str">
        <f>'Tabela 2'!O14</f>
        <v/>
      </c>
      <c r="N20" s="12" t="str">
        <f>'Tabela 2'!R14</f>
        <v/>
      </c>
      <c r="O20" s="12">
        <f>'Tabela 2'!T14</f>
        <v>28.5</v>
      </c>
      <c r="P20" s="13" t="str">
        <f>'Tabela 2'!U14</f>
        <v>F</v>
      </c>
    </row>
    <row r="21" spans="1:16" x14ac:dyDescent="0.3">
      <c r="A21" s="12" t="str">
        <f>CONCATENATE(CONCATENATE('Tabela 2'!A15,"/"),'Tabela 2'!B15)</f>
        <v>23/2018</v>
      </c>
      <c r="B21" s="12" t="str">
        <f>CONCATENATE(CONCATENATE('Tabela 2'!C15," "),'Tabela 2'!D15)</f>
        <v>Bogić Bulatović</v>
      </c>
      <c r="C21" s="12"/>
      <c r="D21" s="12"/>
      <c r="E21" s="12"/>
      <c r="F21" s="12"/>
      <c r="G21" s="12">
        <f>'Tabela 2'!G15</f>
        <v>7.5</v>
      </c>
      <c r="H21" s="12"/>
      <c r="I21" s="12"/>
      <c r="J21" s="12">
        <f>'Tabela 2'!J15</f>
        <v>0</v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7.5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25/2018</v>
      </c>
      <c r="B22" s="12" t="str">
        <f>CONCATENATE(CONCATENATE('Tabela 2'!C16," "),'Tabela 2'!D16)</f>
        <v>Ana Ivanović</v>
      </c>
      <c r="C22" s="12"/>
      <c r="D22" s="12"/>
      <c r="E22" s="12"/>
      <c r="F22" s="12"/>
      <c r="G22" s="12" t="str">
        <f>'Tabela 2'!G16</f>
        <v/>
      </c>
      <c r="H22" s="12"/>
      <c r="I22" s="12"/>
      <c r="J22" s="12" t="str">
        <f>'Tabela 2'!J16</f>
        <v/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0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26/2018</v>
      </c>
      <c r="B23" s="12" t="str">
        <f>CONCATENATE(CONCATENATE('Tabela 2'!C17," "),'Tabela 2'!D17)</f>
        <v>Jelena Hajduković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27/2018</v>
      </c>
      <c r="B24" s="12" t="str">
        <f>CONCATENATE(CONCATENATE('Tabela 2'!C18," "),'Tabela 2'!D18)</f>
        <v>Jovana Cerović</v>
      </c>
      <c r="C24" s="12"/>
      <c r="D24" s="12"/>
      <c r="E24" s="12"/>
      <c r="F24" s="12"/>
      <c r="G24" s="12">
        <f>'Tabela 2'!G18</f>
        <v>4.5</v>
      </c>
      <c r="H24" s="12"/>
      <c r="I24" s="12"/>
      <c r="J24" s="12">
        <f>'Tabela 2'!J18</f>
        <v>0</v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4.5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28/2018</v>
      </c>
      <c r="B25" s="12" t="str">
        <f>CONCATENATE(CONCATENATE('Tabela 2'!C19," "),'Tabela 2'!D19)</f>
        <v>Radoman Mijanović</v>
      </c>
      <c r="C25" s="12"/>
      <c r="D25" s="12"/>
      <c r="E25" s="12"/>
      <c r="F25" s="12"/>
      <c r="G25" s="12" t="str">
        <f>'Tabela 2'!G19</f>
        <v/>
      </c>
      <c r="H25" s="12"/>
      <c r="I25" s="12"/>
      <c r="J25" s="12" t="str">
        <f>'Tabela 2'!J19</f>
        <v/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0</v>
      </c>
      <c r="P25" s="13" t="str">
        <f>'Tabela 2'!U19</f>
        <v>F</v>
      </c>
    </row>
    <row r="26" spans="1:16" x14ac:dyDescent="0.3">
      <c r="A26" s="12" t="str">
        <f>CONCATENATE(CONCATENATE('Tabela 2'!A20,"/"),'Tabela 2'!B20)</f>
        <v>30/2018</v>
      </c>
      <c r="B26" s="12" t="str">
        <f>CONCATENATE(CONCATENATE('Tabela 2'!C20," "),'Tabela 2'!D20)</f>
        <v>Marija Gajović</v>
      </c>
      <c r="C26" s="12"/>
      <c r="D26" s="12"/>
      <c r="E26" s="12"/>
      <c r="F26" s="12"/>
      <c r="G26" s="12">
        <f>'Tabela 2'!G20</f>
        <v>6</v>
      </c>
      <c r="H26" s="12"/>
      <c r="I26" s="12"/>
      <c r="J26" s="12">
        <f>'Tabela 2'!J20</f>
        <v>3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9</v>
      </c>
      <c r="P26" s="13" t="str">
        <f>'Tabela 2'!U20</f>
        <v>F</v>
      </c>
    </row>
    <row r="27" spans="1:16" x14ac:dyDescent="0.3">
      <c r="A27" s="12" t="str">
        <f>CONCATENATE(CONCATENATE('Tabela 2'!A21,"/"),'Tabela 2'!B21)</f>
        <v>39/2018</v>
      </c>
      <c r="B27" s="12" t="str">
        <f>CONCATENATE(CONCATENATE('Tabela 2'!C21," "),'Tabela 2'!D21)</f>
        <v>Petar Janković</v>
      </c>
      <c r="C27" s="12"/>
      <c r="D27" s="12"/>
      <c r="E27" s="12"/>
      <c r="F27" s="12"/>
      <c r="G27" s="12">
        <f>'Tabela 2'!G21</f>
        <v>7.5</v>
      </c>
      <c r="H27" s="12"/>
      <c r="I27" s="12"/>
      <c r="J27" s="12">
        <f>'Tabela 2'!J21</f>
        <v>5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12.5</v>
      </c>
      <c r="P27" s="13" t="str">
        <f>'Tabela 2'!U21</f>
        <v>F</v>
      </c>
    </row>
    <row r="28" spans="1:16" x14ac:dyDescent="0.3">
      <c r="A28" s="12" t="str">
        <f>CONCATENATE(CONCATENATE('Tabela 2'!A22,"/"),'Tabela 2'!B22)</f>
        <v>8/2017</v>
      </c>
      <c r="B28" s="12" t="str">
        <f>CONCATENATE(CONCATENATE('Tabela 2'!C22," "),'Tabela 2'!D22)</f>
        <v>Dijana Popović</v>
      </c>
      <c r="C28" s="12"/>
      <c r="D28" s="12"/>
      <c r="E28" s="12"/>
      <c r="F28" s="12"/>
      <c r="G28" s="12" t="str">
        <f>'Tabela 2'!G22</f>
        <v/>
      </c>
      <c r="H28" s="12"/>
      <c r="I28" s="12"/>
      <c r="J28" s="12" t="str">
        <f>'Tabela 2'!J22</f>
        <v/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0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13/2017</v>
      </c>
      <c r="B29" s="12" t="str">
        <f>CONCATENATE(CONCATENATE('Tabela 2'!C23," "),'Tabela 2'!D23)</f>
        <v>Bobana Danilović</v>
      </c>
      <c r="C29" s="12"/>
      <c r="D29" s="12"/>
      <c r="E29" s="12"/>
      <c r="F29" s="12"/>
      <c r="G29" s="12" t="str">
        <f>'Tabela 2'!G23</f>
        <v/>
      </c>
      <c r="H29" s="12"/>
      <c r="I29" s="12"/>
      <c r="J29" s="12" t="str">
        <f>'Tabela 2'!J23</f>
        <v/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0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32/2017</v>
      </c>
      <c r="B30" s="12" t="str">
        <f>CONCATENATE(CONCATENATE('Tabela 2'!C24," "),'Tabela 2'!D24)</f>
        <v>Jovan Janjušević</v>
      </c>
      <c r="C30" s="12"/>
      <c r="D30" s="12"/>
      <c r="E30" s="12"/>
      <c r="F30" s="12"/>
      <c r="G30" s="12">
        <f>'Tabela 2'!G24</f>
        <v>10.5</v>
      </c>
      <c r="H30" s="12"/>
      <c r="I30" s="12"/>
      <c r="J30" s="12">
        <f>'Tabela 2'!J24</f>
        <v>4</v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14.5</v>
      </c>
      <c r="P30" s="13" t="str">
        <f>'Tabela 2'!U24</f>
        <v>F</v>
      </c>
    </row>
    <row r="31" spans="1:16" x14ac:dyDescent="0.3">
      <c r="A31" s="12" t="str">
        <f>CONCATENATE(CONCATENATE('Tabela 2'!A25,"/"),'Tabela 2'!B25)</f>
        <v>34/2017</v>
      </c>
      <c r="B31" s="12" t="str">
        <f>CONCATENATE(CONCATENATE('Tabela 2'!C25," "),'Tabela 2'!D25)</f>
        <v>Miloš Komnenović</v>
      </c>
      <c r="C31" s="12"/>
      <c r="D31" s="12"/>
      <c r="E31" s="12"/>
      <c r="F31" s="12"/>
      <c r="G31" s="12">
        <f>'Tabela 2'!G25</f>
        <v>6</v>
      </c>
      <c r="H31" s="12"/>
      <c r="I31" s="12"/>
      <c r="J31" s="12">
        <f>'Tabela 2'!J25</f>
        <v>7</v>
      </c>
      <c r="K31" s="12"/>
      <c r="L31" s="12"/>
      <c r="M31" s="12" t="str">
        <f>'Tabela 2'!O25</f>
        <v/>
      </c>
      <c r="N31" s="12" t="str">
        <f>'Tabela 2'!R25</f>
        <v/>
      </c>
      <c r="O31" s="12">
        <f>'Tabela 2'!T25</f>
        <v>13</v>
      </c>
      <c r="P31" s="13" t="str">
        <f>'Tabela 2'!U25</f>
        <v>F</v>
      </c>
    </row>
    <row r="32" spans="1:16" x14ac:dyDescent="0.3">
      <c r="A32" s="12" t="str">
        <f>CONCATENATE(CONCATENATE('Tabela 2'!A26,"/"),'Tabela 2'!B26)</f>
        <v>709/2016</v>
      </c>
      <c r="B32" s="12" t="str">
        <f>CONCATENATE(CONCATENATE('Tabela 2'!C26," "),'Tabela 2'!D26)</f>
        <v>Ivana Dacić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 t="str">
        <f>'Tabela 2'!U26</f>
        <v>F</v>
      </c>
    </row>
    <row r="33" spans="1:16" x14ac:dyDescent="0.3">
      <c r="A33" s="12" t="str">
        <f>CONCATENATE(CONCATENATE('Tabela 2'!A27,"/"),'Tabela 2'!B27)</f>
        <v>7032/2016</v>
      </c>
      <c r="B33" s="12" t="str">
        <f>CONCATENATE(CONCATENATE('Tabela 2'!C27," "),'Tabela 2'!D27)</f>
        <v>Marija Rakonjac</v>
      </c>
      <c r="C33" s="12"/>
      <c r="D33" s="12"/>
      <c r="E33" s="12"/>
      <c r="F33" s="12"/>
      <c r="G33" s="12">
        <f>'Tabela 2'!G27</f>
        <v>10</v>
      </c>
      <c r="H33" s="12"/>
      <c r="I33" s="12"/>
      <c r="J33" s="12">
        <f>'Tabela 2'!J27</f>
        <v>6</v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16</v>
      </c>
      <c r="P33" s="13" t="str">
        <f>'Tabela 2'!U27</f>
        <v>F</v>
      </c>
    </row>
    <row r="34" spans="1:16" x14ac:dyDescent="0.3">
      <c r="A34" s="12" t="str">
        <f>CONCATENATE(CONCATENATE('Tabela 2'!A28,"/"),'Tabela 2'!B28)</f>
        <v>25/15/nema na spisku</v>
      </c>
      <c r="B34" s="12" t="str">
        <f>CONCATENATE(CONCATENATE('Tabela 2'!C28," "),'Tabela 2'!D28)</f>
        <v>Andrea  Krunić</v>
      </c>
      <c r="C34" s="12"/>
      <c r="D34" s="12"/>
      <c r="E34" s="12"/>
      <c r="F34" s="12"/>
      <c r="G34" s="12">
        <f>'Tabela 2'!G28</f>
        <v>5.5</v>
      </c>
      <c r="H34" s="12"/>
      <c r="I34" s="12"/>
      <c r="J34" s="12">
        <f>'Tabela 2'!J28</f>
        <v>5</v>
      </c>
      <c r="K34" s="12"/>
      <c r="L34" s="12"/>
      <c r="M34" s="12" t="str">
        <f>'Tabela 2'!O28</f>
        <v/>
      </c>
      <c r="N34" s="12" t="str">
        <f>'Tabela 2'!R28</f>
        <v/>
      </c>
      <c r="O34" s="12">
        <f>'Tabela 2'!T28</f>
        <v>10.5</v>
      </c>
      <c r="P34" s="13" t="str">
        <f>'Tabela 2'!U28</f>
        <v>F</v>
      </c>
    </row>
    <row r="35" spans="1:16" x14ac:dyDescent="0.3">
      <c r="A35" s="12" t="str">
        <f>CONCATENATE(CONCATENATE('Tabela 2'!A29,"/"),'Tabela 2'!B29)</f>
        <v>42/16/nema na spisku</v>
      </c>
      <c r="B35" s="12" t="str">
        <f>CONCATENATE(CONCATENATE('Tabela 2'!C29," "),'Tabela 2'!D29)</f>
        <v>Srdanović Tatjana</v>
      </c>
      <c r="C35" s="12"/>
      <c r="D35" s="12"/>
      <c r="E35" s="12"/>
      <c r="F35" s="12"/>
      <c r="G35" s="12">
        <f>'Tabela 2'!G29</f>
        <v>7</v>
      </c>
      <c r="H35" s="12"/>
      <c r="I35" s="12"/>
      <c r="J35" s="12">
        <f>'Tabela 2'!J29</f>
        <v>6</v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13</v>
      </c>
      <c r="P35" s="13" t="str">
        <f>'Tabela 2'!U29</f>
        <v>F</v>
      </c>
    </row>
    <row r="36" spans="1:16" x14ac:dyDescent="0.3">
      <c r="A36" s="12" t="str">
        <f>CONCATENATE(CONCATENATE('Tabela 2'!A30,"/"),'Tabela 2'!B30)</f>
        <v>"10/13/nema na spisku</v>
      </c>
      <c r="B36" s="12" t="str">
        <f>CONCATENATE(CONCATENATE('Tabela 2'!C30," "),'Tabela 2'!D30)</f>
        <v>Đurđina  Konatar</v>
      </c>
      <c r="C36" s="12"/>
      <c r="D36" s="12"/>
      <c r="E36" s="12"/>
      <c r="F36" s="12"/>
      <c r="G36" s="12">
        <f>'Tabela 2'!G30</f>
        <v>5.5</v>
      </c>
      <c r="H36" s="12"/>
      <c r="I36" s="12"/>
      <c r="J36" s="12">
        <f>'Tabela 2'!J30</f>
        <v>5</v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10.5</v>
      </c>
      <c r="P36" s="13" t="str">
        <f>'Tabela 2'!U30</f>
        <v>F</v>
      </c>
    </row>
    <row r="37" spans="1:16" x14ac:dyDescent="0.3">
      <c r="A37" s="12" t="str">
        <f>CONCATENATE(CONCATENATE('Tabela 2'!A31,"/"),'Tabela 2'!B31)</f>
        <v>22/15/nema na spisku</v>
      </c>
      <c r="B37" s="12" t="str">
        <f>CONCATENATE(CONCATENATE('Tabela 2'!C31," "),'Tabela 2'!D31)</f>
        <v>Slavica  Kovačević</v>
      </c>
      <c r="C37" s="12"/>
      <c r="D37" s="12"/>
      <c r="E37" s="12"/>
      <c r="F37" s="12"/>
      <c r="G37" s="12">
        <f>'Tabela 2'!G31</f>
        <v>6</v>
      </c>
      <c r="H37" s="12"/>
      <c r="I37" s="12"/>
      <c r="J37" s="12">
        <f>'Tabela 2'!J31</f>
        <v>1</v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7</v>
      </c>
      <c r="P37" s="13" t="str">
        <f>'Tabela 2'!U31</f>
        <v>F</v>
      </c>
    </row>
    <row r="38" spans="1:16" x14ac:dyDescent="0.3">
      <c r="A38" s="12" t="str">
        <f>CONCATENATE(CONCATENATE('Tabela 2'!A32,"/"),'Tabela 2'!B32)</f>
        <v>19/15/nema na spisku</v>
      </c>
      <c r="B38" s="12" t="str">
        <f>CONCATENATE(CONCATENATE('Tabela 2'!C32," "),'Tabela 2'!D32)</f>
        <v>Sanda  Piper</v>
      </c>
      <c r="C38" s="12"/>
      <c r="D38" s="12"/>
      <c r="E38" s="12"/>
      <c r="F38" s="12"/>
      <c r="G38" s="12">
        <f>'Tabela 2'!G32</f>
        <v>11.5</v>
      </c>
      <c r="H38" s="12"/>
      <c r="I38" s="12"/>
      <c r="J38" s="12">
        <f>'Tabela 2'!J32</f>
        <v>0</v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11.5</v>
      </c>
      <c r="P38" s="13" t="str">
        <f>'Tabela 2'!U32</f>
        <v>F</v>
      </c>
    </row>
    <row r="39" spans="1:16" x14ac:dyDescent="0.3">
      <c r="A39" s="12" t="str">
        <f>CONCATENATE(CONCATENATE('Tabela 2'!A33,"/"),'Tabela 2'!B33)</f>
        <v>23/16/nema na spisku</v>
      </c>
      <c r="B39" s="12" t="str">
        <f>CONCATENATE(CONCATENATE('Tabela 2'!C33," "),'Tabela 2'!D33)</f>
        <v>Dragana Joksimović</v>
      </c>
      <c r="C39" s="12"/>
      <c r="D39" s="12"/>
      <c r="E39" s="12"/>
      <c r="F39" s="12"/>
      <c r="G39" s="12">
        <f>'Tabela 2'!G33</f>
        <v>6</v>
      </c>
      <c r="H39" s="12"/>
      <c r="I39" s="12"/>
      <c r="J39" s="12">
        <f>'Tabela 2'!J33</f>
        <v>0</v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6</v>
      </c>
      <c r="P39" s="13" t="str">
        <f>'Tabela 2'!U33</f>
        <v>F</v>
      </c>
    </row>
    <row r="40" spans="1:16" x14ac:dyDescent="0.3">
      <c r="A40" s="12" t="str">
        <f>CONCATENATE(CONCATENATE('Tabela 2'!A34,"/"),'Tabela 2'!B34)</f>
        <v>29/14/</v>
      </c>
      <c r="B40" s="12" t="str">
        <f>CONCATENATE(CONCATENATE('Tabela 2'!C34," "),'Tabela 2'!D34)</f>
        <v>Adlija  Kalamperović</v>
      </c>
      <c r="C40" s="12"/>
      <c r="D40" s="12"/>
      <c r="E40" s="12"/>
      <c r="F40" s="12"/>
      <c r="G40" s="12">
        <f>'Tabela 2'!G34</f>
        <v>9.5</v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3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3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3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3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3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3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3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3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3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3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3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3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3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3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3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3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3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3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3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3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3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3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59" t="s">
        <v>89</v>
      </c>
      <c r="B1" s="52"/>
      <c r="C1" s="52"/>
      <c r="D1" s="52"/>
      <c r="E1" s="52"/>
      <c r="F1" s="52"/>
      <c r="G1" s="60"/>
    </row>
    <row r="2" spans="1:7" ht="27.6" customHeight="1" x14ac:dyDescent="0.3">
      <c r="A2" s="59" t="s">
        <v>78</v>
      </c>
      <c r="B2" s="52"/>
      <c r="C2" s="61"/>
      <c r="D2" s="62" t="s">
        <v>115</v>
      </c>
      <c r="E2" s="52"/>
      <c r="F2" s="52"/>
      <c r="G2" s="60"/>
    </row>
    <row r="3" spans="1:7" ht="15" thickBot="1" x14ac:dyDescent="0.35">
      <c r="A3" s="63" t="s">
        <v>90</v>
      </c>
      <c r="B3" s="64"/>
      <c r="C3" s="65"/>
      <c r="D3" s="66" t="s">
        <v>79</v>
      </c>
      <c r="E3" s="64"/>
      <c r="F3" s="64"/>
      <c r="G3" s="67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8" t="s">
        <v>80</v>
      </c>
      <c r="B5" s="70" t="s">
        <v>81</v>
      </c>
      <c r="C5" s="70" t="s">
        <v>59</v>
      </c>
      <c r="D5" s="72" t="s">
        <v>82</v>
      </c>
      <c r="E5" s="73"/>
      <c r="F5" s="74"/>
      <c r="G5" s="75" t="s">
        <v>83</v>
      </c>
    </row>
    <row r="6" spans="1:7" ht="26.4" x14ac:dyDescent="0.3">
      <c r="A6" s="69"/>
      <c r="B6" s="71"/>
      <c r="C6" s="71"/>
      <c r="D6" s="16" t="s">
        <v>84</v>
      </c>
      <c r="E6" s="17" t="s">
        <v>85</v>
      </c>
      <c r="F6" s="16" t="s">
        <v>86</v>
      </c>
      <c r="G6" s="76"/>
    </row>
    <row r="7" spans="1:7" ht="14.4" customHeight="1" x14ac:dyDescent="0.3">
      <c r="A7" s="12">
        <v>1</v>
      </c>
      <c r="B7" s="12" t="str">
        <f>Evidencija!A8</f>
        <v>40/2020</v>
      </c>
      <c r="C7" s="12" t="str">
        <f>Evidencija!B8</f>
        <v>Nadžije Molla</v>
      </c>
      <c r="D7" s="12" t="str">
        <f>'Tabela 2'!K2</f>
        <v/>
      </c>
      <c r="E7" s="12" t="str">
        <f>'Tabela 2'!S2</f>
        <v/>
      </c>
      <c r="F7" s="12">
        <f>'Tabela 2'!T2</f>
        <v>0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1/2019</v>
      </c>
      <c r="C8" s="12" t="str">
        <f>Evidencija!B9</f>
        <v>Matija Bojanić</v>
      </c>
      <c r="D8" s="12">
        <f>'Tabela 2'!K3</f>
        <v>1.5</v>
      </c>
      <c r="E8" s="12" t="str">
        <f>'Tabela 2'!S3</f>
        <v/>
      </c>
      <c r="F8" s="12">
        <f>'Tabela 2'!T3</f>
        <v>1.5</v>
      </c>
      <c r="G8" s="13" t="str">
        <f>'Tabela 2'!U3</f>
        <v>F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2/2019</v>
      </c>
      <c r="C9" s="12" t="str">
        <f>Evidencija!B10</f>
        <v>Tijana Cvijović</v>
      </c>
      <c r="D9" s="12" t="str">
        <f>'Tabela 2'!K4</f>
        <v/>
      </c>
      <c r="E9" s="12" t="str">
        <f>'Tabela 2'!S4</f>
        <v/>
      </c>
      <c r="F9" s="12">
        <f>'Tabela 2'!T4</f>
        <v>0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3/2019</v>
      </c>
      <c r="C10" s="12" t="str">
        <f>Evidencija!B11</f>
        <v>Emina Krnić</v>
      </c>
      <c r="D10" s="12">
        <f>'Tabela 2'!K5</f>
        <v>14</v>
      </c>
      <c r="E10" s="12" t="str">
        <f>'Tabela 2'!S5</f>
        <v/>
      </c>
      <c r="F10" s="12">
        <f>'Tabela 2'!T5</f>
        <v>14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22/2019</v>
      </c>
      <c r="C11" s="12" t="str">
        <f>Evidencija!B12</f>
        <v>Andrea Čabarkapa</v>
      </c>
      <c r="D11" s="12">
        <f>'Tabela 2'!K6</f>
        <v>17</v>
      </c>
      <c r="E11" s="12" t="str">
        <f>'Tabela 2'!S6</f>
        <v/>
      </c>
      <c r="F11" s="12">
        <f>'Tabela 2'!T6</f>
        <v>17</v>
      </c>
      <c r="G11" s="13" t="str">
        <f>'Tabela 2'!U6</f>
        <v>F</v>
      </c>
    </row>
    <row r="12" spans="1:7" ht="14.4" customHeight="1" x14ac:dyDescent="0.3">
      <c r="A12" s="12">
        <f t="shared" si="0"/>
        <v>6</v>
      </c>
      <c r="B12" s="12" t="str">
        <f>Evidencija!A13</f>
        <v>23/2019</v>
      </c>
      <c r="C12" s="12" t="str">
        <f>Evidencija!B13</f>
        <v>Majda Šukurica</v>
      </c>
      <c r="D12" s="12">
        <f>'Tabela 2'!K7</f>
        <v>30</v>
      </c>
      <c r="E12" s="12" t="str">
        <f>'Tabela 2'!S7</f>
        <v/>
      </c>
      <c r="F12" s="12">
        <f>'Tabela 2'!T7</f>
        <v>30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28/2019</v>
      </c>
      <c r="C13" s="12" t="str">
        <f>Evidencija!B14</f>
        <v>Ekan Kojić</v>
      </c>
      <c r="D13" s="12">
        <f>'Tabela 2'!K8</f>
        <v>14.5</v>
      </c>
      <c r="E13" s="12" t="str">
        <f>'Tabela 2'!S8</f>
        <v/>
      </c>
      <c r="F13" s="12">
        <f>'Tabela 2'!T8</f>
        <v>14.5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32/2019</v>
      </c>
      <c r="C14" s="12" t="str">
        <f>Evidencija!B15</f>
        <v>Marija Džaković</v>
      </c>
      <c r="D14" s="12">
        <f>'Tabela 2'!K9</f>
        <v>27.5</v>
      </c>
      <c r="E14" s="12" t="str">
        <f>'Tabela 2'!S9</f>
        <v/>
      </c>
      <c r="F14" s="12">
        <f>'Tabela 2'!T9</f>
        <v>27.5</v>
      </c>
      <c r="G14" s="13" t="str">
        <f>'Tabela 2'!U9</f>
        <v>F</v>
      </c>
    </row>
    <row r="15" spans="1:7" ht="14.4" customHeight="1" x14ac:dyDescent="0.3">
      <c r="A15" s="12">
        <f t="shared" si="0"/>
        <v>9</v>
      </c>
      <c r="B15" s="12" t="str">
        <f>Evidencija!A16</f>
        <v>5/2018</v>
      </c>
      <c r="C15" s="12" t="str">
        <f>Evidencija!B16</f>
        <v>Jovana Bujišić</v>
      </c>
      <c r="D15" s="12">
        <f>'Tabela 2'!K10</f>
        <v>6</v>
      </c>
      <c r="E15" s="12" t="str">
        <f>'Tabela 2'!S10</f>
        <v/>
      </c>
      <c r="F15" s="12">
        <f>'Tabela 2'!T10</f>
        <v>6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7/2018</v>
      </c>
      <c r="C16" s="12" t="str">
        <f>Evidencija!B17</f>
        <v>Ljiljana Jelić</v>
      </c>
      <c r="D16" s="12">
        <f>'Tabela 2'!K11</f>
        <v>17</v>
      </c>
      <c r="E16" s="12" t="str">
        <f>'Tabela 2'!S11</f>
        <v/>
      </c>
      <c r="F16" s="12">
        <f>'Tabela 2'!T11</f>
        <v>17</v>
      </c>
      <c r="G16" s="13" t="str">
        <f>'Tabela 2'!U11</f>
        <v>F</v>
      </c>
    </row>
    <row r="17" spans="1:7" ht="14.4" customHeight="1" x14ac:dyDescent="0.3">
      <c r="A17" s="12">
        <f t="shared" si="0"/>
        <v>11</v>
      </c>
      <c r="B17" s="12" t="str">
        <f>Evidencija!A18</f>
        <v>9/2018</v>
      </c>
      <c r="C17" s="12" t="str">
        <f>Evidencija!B18</f>
        <v>Tamara Čukić</v>
      </c>
      <c r="D17" s="12">
        <f>'Tabela 2'!K12</f>
        <v>20.5</v>
      </c>
      <c r="E17" s="12" t="str">
        <f>'Tabela 2'!S12</f>
        <v/>
      </c>
      <c r="F17" s="12">
        <f>'Tabela 2'!T12</f>
        <v>20.5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13/2018</v>
      </c>
      <c r="C18" s="12" t="str">
        <f>Evidencija!B19</f>
        <v>Luka Milikić</v>
      </c>
      <c r="D18" s="12">
        <f>'Tabela 2'!K13</f>
        <v>21.5</v>
      </c>
      <c r="E18" s="12" t="str">
        <f>'Tabela 2'!S13</f>
        <v/>
      </c>
      <c r="F18" s="12">
        <f>'Tabela 2'!T13</f>
        <v>21.5</v>
      </c>
      <c r="G18" s="13" t="str">
        <f>'Tabela 2'!U13</f>
        <v>F</v>
      </c>
    </row>
    <row r="19" spans="1:7" ht="14.4" customHeight="1" x14ac:dyDescent="0.3">
      <c r="A19" s="12">
        <f t="shared" si="0"/>
        <v>13</v>
      </c>
      <c r="B19" s="12" t="str">
        <f>Evidencija!A20</f>
        <v>15/2018</v>
      </c>
      <c r="C19" s="12" t="str">
        <f>Evidencija!B20</f>
        <v>Ana Vukojičić</v>
      </c>
      <c r="D19" s="12">
        <f>'Tabela 2'!K14</f>
        <v>28.5</v>
      </c>
      <c r="E19" s="12" t="str">
        <f>'Tabela 2'!S14</f>
        <v/>
      </c>
      <c r="F19" s="12">
        <f>'Tabela 2'!T14</f>
        <v>28.5</v>
      </c>
      <c r="G19" s="13" t="str">
        <f>'Tabela 2'!U14</f>
        <v>F</v>
      </c>
    </row>
    <row r="20" spans="1:7" ht="14.4" customHeight="1" x14ac:dyDescent="0.3">
      <c r="A20" s="12">
        <f t="shared" si="0"/>
        <v>14</v>
      </c>
      <c r="B20" s="12" t="str">
        <f>Evidencija!A21</f>
        <v>23/2018</v>
      </c>
      <c r="C20" s="12" t="str">
        <f>Evidencija!B21</f>
        <v>Bogić Bulatović</v>
      </c>
      <c r="D20" s="12">
        <f>'Tabela 2'!K15</f>
        <v>7.5</v>
      </c>
      <c r="E20" s="12" t="str">
        <f>'Tabela 2'!S15</f>
        <v/>
      </c>
      <c r="F20" s="12">
        <f>'Tabela 2'!T15</f>
        <v>7.5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25/2018</v>
      </c>
      <c r="C21" s="12" t="str">
        <f>Evidencija!B22</f>
        <v>Ana Ivanović</v>
      </c>
      <c r="D21" s="12" t="str">
        <f>'Tabela 2'!K16</f>
        <v/>
      </c>
      <c r="E21" s="12" t="str">
        <f>'Tabela 2'!S16</f>
        <v/>
      </c>
      <c r="F21" s="12">
        <f>'Tabela 2'!T16</f>
        <v>0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26/2018</v>
      </c>
      <c r="C22" s="12" t="str">
        <f>Evidencija!B23</f>
        <v>Jelena Hajduković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27/2018</v>
      </c>
      <c r="C23" s="12" t="str">
        <f>Evidencija!B24</f>
        <v>Jovana Cerović</v>
      </c>
      <c r="D23" s="12">
        <f>'Tabela 2'!K18</f>
        <v>4.5</v>
      </c>
      <c r="E23" s="12" t="str">
        <f>'Tabela 2'!S18</f>
        <v/>
      </c>
      <c r="F23" s="12">
        <f>'Tabela 2'!T18</f>
        <v>4.5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28/2018</v>
      </c>
      <c r="C24" s="12" t="str">
        <f>Evidencija!B25</f>
        <v>Radoman Mijanović</v>
      </c>
      <c r="D24" s="12" t="str">
        <f>'Tabela 2'!K19</f>
        <v/>
      </c>
      <c r="E24" s="12" t="str">
        <f>'Tabela 2'!S19</f>
        <v/>
      </c>
      <c r="F24" s="12">
        <f>'Tabela 2'!T19</f>
        <v>0</v>
      </c>
      <c r="G24" s="13" t="str">
        <f>'Tabela 2'!U19</f>
        <v>F</v>
      </c>
    </row>
    <row r="25" spans="1:7" ht="14.4" customHeight="1" x14ac:dyDescent="0.3">
      <c r="A25" s="12">
        <f t="shared" si="0"/>
        <v>19</v>
      </c>
      <c r="B25" s="12" t="str">
        <f>Evidencija!A26</f>
        <v>30/2018</v>
      </c>
      <c r="C25" s="12" t="str">
        <f>Evidencija!B26</f>
        <v>Marija Gajović</v>
      </c>
      <c r="D25" s="12">
        <f>'Tabela 2'!K20</f>
        <v>9</v>
      </c>
      <c r="E25" s="12" t="str">
        <f>'Tabela 2'!S20</f>
        <v/>
      </c>
      <c r="F25" s="12">
        <f>'Tabela 2'!T20</f>
        <v>9</v>
      </c>
      <c r="G25" s="13" t="str">
        <f>'Tabela 2'!U20</f>
        <v>F</v>
      </c>
    </row>
    <row r="26" spans="1:7" ht="14.4" customHeight="1" x14ac:dyDescent="0.3">
      <c r="A26" s="12">
        <f t="shared" si="0"/>
        <v>20</v>
      </c>
      <c r="B26" s="12" t="str">
        <f>Evidencija!A27</f>
        <v>39/2018</v>
      </c>
      <c r="C26" s="12" t="str">
        <f>Evidencija!B27</f>
        <v>Petar Janković</v>
      </c>
      <c r="D26" s="12">
        <f>'Tabela 2'!K21</f>
        <v>12.5</v>
      </c>
      <c r="E26" s="12" t="str">
        <f>'Tabela 2'!S21</f>
        <v/>
      </c>
      <c r="F26" s="12">
        <f>'Tabela 2'!T21</f>
        <v>12.5</v>
      </c>
      <c r="G26" s="13" t="str">
        <f>'Tabela 2'!U21</f>
        <v>F</v>
      </c>
    </row>
    <row r="27" spans="1:7" ht="14.4" customHeight="1" x14ac:dyDescent="0.3">
      <c r="A27" s="12">
        <f t="shared" si="0"/>
        <v>21</v>
      </c>
      <c r="B27" s="12" t="str">
        <f>Evidencija!A28</f>
        <v>8/2017</v>
      </c>
      <c r="C27" s="12" t="str">
        <f>Evidencija!B28</f>
        <v>Dijana Popović</v>
      </c>
      <c r="D27" s="12" t="str">
        <f>'Tabela 2'!K22</f>
        <v/>
      </c>
      <c r="E27" s="12" t="str">
        <f>'Tabela 2'!S22</f>
        <v/>
      </c>
      <c r="F27" s="12">
        <f>'Tabela 2'!T22</f>
        <v>0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13/2017</v>
      </c>
      <c r="C28" s="12" t="str">
        <f>Evidencija!B29</f>
        <v>Bobana Danilović</v>
      </c>
      <c r="D28" s="12" t="str">
        <f>'Tabela 2'!K23</f>
        <v/>
      </c>
      <c r="E28" s="12" t="str">
        <f>'Tabela 2'!S23</f>
        <v/>
      </c>
      <c r="F28" s="12">
        <f>'Tabela 2'!T23</f>
        <v>0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32/2017</v>
      </c>
      <c r="C29" s="12" t="str">
        <f>Evidencija!B30</f>
        <v>Jovan Janjušević</v>
      </c>
      <c r="D29" s="12">
        <f>'Tabela 2'!K24</f>
        <v>14.5</v>
      </c>
      <c r="E29" s="12" t="str">
        <f>'Tabela 2'!S24</f>
        <v/>
      </c>
      <c r="F29" s="12">
        <f>'Tabela 2'!T24</f>
        <v>14.5</v>
      </c>
      <c r="G29" s="13" t="str">
        <f>'Tabela 2'!U24</f>
        <v>F</v>
      </c>
    </row>
    <row r="30" spans="1:7" ht="14.4" customHeight="1" x14ac:dyDescent="0.3">
      <c r="A30" s="12">
        <f t="shared" si="0"/>
        <v>24</v>
      </c>
      <c r="B30" s="12" t="str">
        <f>Evidencija!A31</f>
        <v>34/2017</v>
      </c>
      <c r="C30" s="12" t="str">
        <f>Evidencija!B31</f>
        <v>Miloš Komnenović</v>
      </c>
      <c r="D30" s="12">
        <f>'Tabela 2'!K25</f>
        <v>13</v>
      </c>
      <c r="E30" s="12" t="str">
        <f>'Tabela 2'!S25</f>
        <v/>
      </c>
      <c r="F30" s="12">
        <f>'Tabela 2'!T25</f>
        <v>13</v>
      </c>
      <c r="G30" s="13" t="str">
        <f>'Tabela 2'!U25</f>
        <v>F</v>
      </c>
    </row>
    <row r="31" spans="1:7" ht="14.4" customHeight="1" x14ac:dyDescent="0.3">
      <c r="A31" s="12">
        <f t="shared" si="0"/>
        <v>25</v>
      </c>
      <c r="B31" s="12" t="str">
        <f>Evidencija!A32</f>
        <v>709/2016</v>
      </c>
      <c r="C31" s="12" t="str">
        <f>Evidencija!B32</f>
        <v>Ivana Dacić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 t="str">
        <f>'Tabela 2'!U26</f>
        <v>F</v>
      </c>
    </row>
    <row r="32" spans="1:7" ht="14.4" customHeight="1" x14ac:dyDescent="0.3">
      <c r="A32" s="12">
        <f t="shared" si="0"/>
        <v>26</v>
      </c>
      <c r="B32" s="12" t="str">
        <f>Evidencija!A33</f>
        <v>7032/2016</v>
      </c>
      <c r="C32" s="12" t="str">
        <f>Evidencija!B33</f>
        <v>Marija Rakonjac</v>
      </c>
      <c r="D32" s="12">
        <f>'Tabela 2'!K27</f>
        <v>16</v>
      </c>
      <c r="E32" s="12" t="str">
        <f>'Tabela 2'!S27</f>
        <v/>
      </c>
      <c r="F32" s="12">
        <f>'Tabela 2'!T27</f>
        <v>16</v>
      </c>
      <c r="G32" s="13" t="str">
        <f>'Tabela 2'!U27</f>
        <v>F</v>
      </c>
    </row>
    <row r="33" spans="1:7" ht="14.4" customHeight="1" x14ac:dyDescent="0.3">
      <c r="A33" s="12">
        <f t="shared" si="0"/>
        <v>27</v>
      </c>
      <c r="B33" s="12" t="str">
        <f>Evidencija!A34</f>
        <v>25/15/nema na spisku</v>
      </c>
      <c r="C33" s="12" t="str">
        <f>Evidencija!B34</f>
        <v>Andrea  Krunić</v>
      </c>
      <c r="D33" s="12">
        <f>'Tabela 2'!K28</f>
        <v>10.5</v>
      </c>
      <c r="E33" s="12" t="str">
        <f>'Tabela 2'!S28</f>
        <v/>
      </c>
      <c r="F33" s="12">
        <f>'Tabela 2'!T28</f>
        <v>10.5</v>
      </c>
      <c r="G33" s="13" t="str">
        <f>'Tabela 2'!U28</f>
        <v>F</v>
      </c>
    </row>
    <row r="34" spans="1:7" ht="14.4" customHeight="1" x14ac:dyDescent="0.3">
      <c r="A34" s="12">
        <f t="shared" si="0"/>
        <v>28</v>
      </c>
      <c r="B34" s="12" t="str">
        <f>Evidencija!A35</f>
        <v>42/16/nema na spisku</v>
      </c>
      <c r="C34" s="12" t="str">
        <f>Evidencija!B35</f>
        <v>Srdanović Tatjana</v>
      </c>
      <c r="D34" s="12">
        <f>'Tabela 2'!K29</f>
        <v>13</v>
      </c>
      <c r="E34" s="12" t="str">
        <f>'Tabela 2'!S29</f>
        <v/>
      </c>
      <c r="F34" s="12">
        <f>'Tabela 2'!T29</f>
        <v>13</v>
      </c>
      <c r="G34" s="13" t="str">
        <f>'Tabela 2'!U29</f>
        <v>F</v>
      </c>
    </row>
    <row r="35" spans="1:7" ht="14.4" customHeight="1" x14ac:dyDescent="0.3">
      <c r="A35" s="12">
        <f t="shared" si="0"/>
        <v>29</v>
      </c>
      <c r="B35" s="12" t="str">
        <f>Evidencija!A36</f>
        <v>"10/13/nema na spisku</v>
      </c>
      <c r="C35" s="12" t="str">
        <f>Evidencija!B36</f>
        <v>Đurđina  Konatar</v>
      </c>
      <c r="D35" s="12">
        <f>'Tabela 2'!K30</f>
        <v>10.5</v>
      </c>
      <c r="E35" s="12" t="str">
        <f>'Tabela 2'!S30</f>
        <v/>
      </c>
      <c r="F35" s="12">
        <f>'Tabela 2'!T30</f>
        <v>10.5</v>
      </c>
      <c r="G35" s="13" t="str">
        <f>'Tabela 2'!U30</f>
        <v>F</v>
      </c>
    </row>
    <row r="36" spans="1:7" ht="14.4" customHeight="1" x14ac:dyDescent="0.3">
      <c r="A36" s="12">
        <f t="shared" si="0"/>
        <v>30</v>
      </c>
      <c r="B36" s="12" t="str">
        <f>Evidencija!A37</f>
        <v>22/15/nema na spisku</v>
      </c>
      <c r="C36" s="12" t="str">
        <f>Evidencija!B37</f>
        <v>Slavica  Kovačević</v>
      </c>
      <c r="D36" s="12">
        <f>'Tabela 2'!K31</f>
        <v>7</v>
      </c>
      <c r="E36" s="12" t="str">
        <f>'Tabela 2'!S31</f>
        <v/>
      </c>
      <c r="F36" s="12">
        <f>'Tabela 2'!T31</f>
        <v>7</v>
      </c>
      <c r="G36" s="13" t="str">
        <f>'Tabela 2'!U31</f>
        <v>F</v>
      </c>
    </row>
    <row r="37" spans="1:7" ht="14.4" customHeight="1" x14ac:dyDescent="0.3">
      <c r="A37" s="12">
        <f t="shared" si="0"/>
        <v>31</v>
      </c>
      <c r="B37" s="12" t="str">
        <f>Evidencija!A38</f>
        <v>19/15/nema na spisku</v>
      </c>
      <c r="C37" s="12" t="str">
        <f>Evidencija!B38</f>
        <v>Sanda  Piper</v>
      </c>
      <c r="D37" s="12">
        <f>'Tabela 2'!K32</f>
        <v>11.5</v>
      </c>
      <c r="E37" s="12" t="str">
        <f>'Tabela 2'!S32</f>
        <v/>
      </c>
      <c r="F37" s="12">
        <f>'Tabela 2'!T32</f>
        <v>11.5</v>
      </c>
      <c r="G37" s="13" t="str">
        <f>'Tabela 2'!U32</f>
        <v>F</v>
      </c>
    </row>
    <row r="38" spans="1:7" ht="14.4" customHeight="1" x14ac:dyDescent="0.3">
      <c r="A38" s="12">
        <f t="shared" si="0"/>
        <v>32</v>
      </c>
      <c r="B38" s="12" t="str">
        <f>Evidencija!A39</f>
        <v>23/16/nema na spisku</v>
      </c>
      <c r="C38" s="12" t="str">
        <f>Evidencija!B39</f>
        <v>Dragana Joksimović</v>
      </c>
      <c r="D38" s="12">
        <f>'Tabela 2'!K33</f>
        <v>6</v>
      </c>
      <c r="E38" s="12" t="str">
        <f>'Tabela 2'!S33</f>
        <v/>
      </c>
      <c r="F38" s="12">
        <f>'Tabela 2'!T33</f>
        <v>6</v>
      </c>
      <c r="G38" s="13" t="str">
        <f>'Tabela 2'!U33</f>
        <v>F</v>
      </c>
    </row>
    <row r="39" spans="1:7" ht="14.4" customHeight="1" x14ac:dyDescent="0.3">
      <c r="A39" s="12">
        <f t="shared" si="0"/>
        <v>33</v>
      </c>
      <c r="B39" s="12" t="str">
        <f>Evidencija!A40</f>
        <v>29/14/</v>
      </c>
      <c r="C39" s="12" t="str">
        <f>Evidencija!B40</f>
        <v>Adlija  Kalamperović</v>
      </c>
      <c r="D39" s="12">
        <f>'Tabela 2'!K34</f>
        <v>9.5</v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" customHeight="1" x14ac:dyDescent="0.3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" customHeight="1" x14ac:dyDescent="0.3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" customHeight="1" x14ac:dyDescent="0.3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" customHeight="1" x14ac:dyDescent="0.3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" customHeight="1" x14ac:dyDescent="0.3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" customHeight="1" x14ac:dyDescent="0.3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" customHeight="1" x14ac:dyDescent="0.3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" customHeight="1" x14ac:dyDescent="0.3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" customHeight="1" x14ac:dyDescent="0.3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" customHeight="1" x14ac:dyDescent="0.3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" customHeight="1" x14ac:dyDescent="0.3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" customHeight="1" x14ac:dyDescent="0.3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" customHeight="1" x14ac:dyDescent="0.3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" customHeight="1" x14ac:dyDescent="0.3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" customHeight="1" x14ac:dyDescent="0.3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" customHeight="1" x14ac:dyDescent="0.3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" customHeight="1" x14ac:dyDescent="0.3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" customHeight="1" x14ac:dyDescent="0.3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" customHeight="1" x14ac:dyDescent="0.3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" customHeight="1" x14ac:dyDescent="0.3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" customHeight="1" x14ac:dyDescent="0.3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" customHeight="1" x14ac:dyDescent="0.3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91" t="s">
        <v>91</v>
      </c>
      <c r="B1" s="91"/>
      <c r="C1" s="9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91" t="s">
        <v>112</v>
      </c>
      <c r="B2" s="91"/>
      <c r="C2" s="9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91" t="s">
        <v>92</v>
      </c>
      <c r="B3" s="91"/>
      <c r="C3" s="9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8" customHeight="1" x14ac:dyDescent="0.3">
      <c r="A4" s="92" t="s">
        <v>113</v>
      </c>
      <c r="B4" s="92"/>
      <c r="C4" s="92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91" t="s">
        <v>93</v>
      </c>
      <c r="B5" s="91"/>
      <c r="C5" s="91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91" t="s">
        <v>94</v>
      </c>
      <c r="B6" s="91"/>
      <c r="C6" s="91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0" t="s">
        <v>95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14"/>
      <c r="U8" s="14"/>
      <c r="V8" s="14"/>
      <c r="W8" s="14"/>
    </row>
    <row r="9" spans="1:23" x14ac:dyDescent="0.3">
      <c r="A9" s="82" t="s">
        <v>96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4"/>
      <c r="U9" s="14"/>
      <c r="V9" s="14"/>
      <c r="W9" s="14"/>
    </row>
    <row r="10" spans="1:23" x14ac:dyDescent="0.3">
      <c r="A10" s="82" t="s">
        <v>97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8" t="s">
        <v>98</v>
      </c>
      <c r="B12" s="70" t="s">
        <v>99</v>
      </c>
      <c r="C12" s="70" t="s">
        <v>100</v>
      </c>
      <c r="D12" s="87" t="s">
        <v>101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7" t="s">
        <v>102</v>
      </c>
      <c r="Q12" s="88"/>
      <c r="R12" s="88"/>
      <c r="S12" s="90"/>
      <c r="T12" s="14"/>
      <c r="U12" s="14"/>
      <c r="V12" s="14"/>
      <c r="W12" s="14"/>
    </row>
    <row r="13" spans="1:23" x14ac:dyDescent="0.3">
      <c r="A13" s="83"/>
      <c r="B13" s="85"/>
      <c r="C13" s="85"/>
      <c r="D13" s="79" t="s">
        <v>103</v>
      </c>
      <c r="E13" s="61"/>
      <c r="F13" s="79" t="s">
        <v>104</v>
      </c>
      <c r="G13" s="61"/>
      <c r="H13" s="79" t="s">
        <v>105</v>
      </c>
      <c r="I13" s="61"/>
      <c r="J13" s="79" t="s">
        <v>106</v>
      </c>
      <c r="K13" s="61"/>
      <c r="L13" s="79" t="s">
        <v>107</v>
      </c>
      <c r="M13" s="61"/>
      <c r="N13" s="79" t="s">
        <v>108</v>
      </c>
      <c r="O13" s="61"/>
      <c r="P13" s="79" t="s">
        <v>109</v>
      </c>
      <c r="Q13" s="61"/>
      <c r="R13" s="79" t="s">
        <v>110</v>
      </c>
      <c r="S13" s="60"/>
      <c r="T13" s="14"/>
      <c r="U13" s="14"/>
      <c r="V13" s="14"/>
      <c r="W13" s="14"/>
    </row>
    <row r="14" spans="1:23" ht="15" thickBot="1" x14ac:dyDescent="0.35">
      <c r="A14" s="84"/>
      <c r="B14" s="86"/>
      <c r="C14" s="86"/>
      <c r="D14" s="18" t="s">
        <v>98</v>
      </c>
      <c r="E14" s="18" t="s">
        <v>111</v>
      </c>
      <c r="F14" s="18" t="s">
        <v>98</v>
      </c>
      <c r="G14" s="18" t="s">
        <v>111</v>
      </c>
      <c r="H14" s="18" t="s">
        <v>98</v>
      </c>
      <c r="I14" s="18" t="s">
        <v>111</v>
      </c>
      <c r="J14" s="18" t="s">
        <v>98</v>
      </c>
      <c r="K14" s="18" t="s">
        <v>111</v>
      </c>
      <c r="L14" s="18" t="s">
        <v>98</v>
      </c>
      <c r="M14" s="18" t="s">
        <v>111</v>
      </c>
      <c r="N14" s="18" t="s">
        <v>98</v>
      </c>
      <c r="O14" s="18" t="s">
        <v>111</v>
      </c>
      <c r="P14" s="18" t="s">
        <v>98</v>
      </c>
      <c r="Q14" s="18" t="s">
        <v>111</v>
      </c>
      <c r="R14" s="18" t="s">
        <v>98</v>
      </c>
      <c r="S14" s="19" t="s">
        <v>111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76</v>
      </c>
      <c r="C15" s="21">
        <f>+F15+D15+H15+J15+L15+N15</f>
        <v>32</v>
      </c>
      <c r="D15" s="21">
        <f>COUNTIF(Zaključne!G7:G61,"=A")</f>
        <v>0</v>
      </c>
      <c r="E15" s="21">
        <f>ROUND(100*D15/C15,1)</f>
        <v>0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0</v>
      </c>
      <c r="M15" s="21">
        <f>ROUND(100*L15/C15,1)</f>
        <v>0</v>
      </c>
      <c r="N15" s="21">
        <f>COUNTIF(Zaključne!G7:G61, "=F")</f>
        <v>32</v>
      </c>
      <c r="O15" s="21">
        <f>MAX(0,100-E15-G15-I15-K15-M15)</f>
        <v>100</v>
      </c>
      <c r="P15" s="21">
        <f>+D15+F15+H15+J15+L15</f>
        <v>0</v>
      </c>
      <c r="Q15" s="21">
        <f>ROUND(100*P15/C15,1)</f>
        <v>0</v>
      </c>
      <c r="R15" s="21">
        <f>+N15</f>
        <v>32</v>
      </c>
      <c r="S15" s="22">
        <f>O15</f>
        <v>100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78" t="s">
        <v>117</v>
      </c>
      <c r="O19" s="78"/>
      <c r="P19" s="78"/>
      <c r="Q19" s="78"/>
      <c r="R19" s="78"/>
      <c r="S19" s="78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77" t="s">
        <v>116</v>
      </c>
      <c r="O20" s="77"/>
      <c r="P20" s="77"/>
      <c r="Q20" s="77"/>
      <c r="R20" s="77"/>
      <c r="S20" s="77"/>
      <c r="T20" s="14"/>
      <c r="U20" s="14"/>
      <c r="V20" s="14"/>
      <c r="W20" s="14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zanak</cp:lastModifiedBy>
  <cp:lastPrinted>2021-02-06T16:04:54Z</cp:lastPrinted>
  <dcterms:created xsi:type="dcterms:W3CDTF">2020-11-20T22:46:19Z</dcterms:created>
  <dcterms:modified xsi:type="dcterms:W3CDTF">2021-05-05T07:01:45Z</dcterms:modified>
</cp:coreProperties>
</file>