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384" activeTab="1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Print_Titles" localSheetId="2">Evidencija!$1:$7</definedName>
    <definedName name="_xlnm.Print_Titles" localSheetId="3">Zaključne!$1:$6</definedName>
  </definedNames>
  <calcPr calcId="152511"/>
</workbook>
</file>

<file path=xl/calcChain.xml><?xml version="1.0" encoding="utf-8"?>
<calcChain xmlns="http://schemas.openxmlformats.org/spreadsheetml/2006/main">
  <c r="U28" i="2" l="1"/>
  <c r="U29" i="2"/>
  <c r="U30" i="2"/>
  <c r="U31" i="2"/>
  <c r="U32" i="2"/>
  <c r="U33" i="2"/>
  <c r="T28" i="2"/>
  <c r="T29" i="2"/>
  <c r="T30" i="2"/>
  <c r="T31" i="2"/>
  <c r="T32" i="2"/>
  <c r="T33" i="2"/>
  <c r="J2" i="2" l="1"/>
  <c r="J8" i="3" s="1"/>
  <c r="K16" i="2"/>
  <c r="D21" i="4" s="1"/>
  <c r="K35" i="2"/>
  <c r="D40" i="4" s="1"/>
  <c r="K43" i="2"/>
  <c r="D48" i="4" s="1"/>
  <c r="K48" i="2"/>
  <c r="D53" i="4" s="1"/>
  <c r="K51" i="2"/>
  <c r="D56" i="4" s="1"/>
  <c r="K56" i="2"/>
  <c r="D61" i="4" s="1"/>
  <c r="A9" i="4"/>
  <c r="A10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8" i="4"/>
  <c r="G11" i="3"/>
  <c r="G12" i="3"/>
  <c r="G14" i="3"/>
  <c r="G19" i="3"/>
  <c r="G20" i="3"/>
  <c r="G22" i="3"/>
  <c r="G27" i="3"/>
  <c r="G28" i="3"/>
  <c r="G30" i="3"/>
  <c r="G35" i="3"/>
  <c r="G36" i="3"/>
  <c r="G38" i="3"/>
  <c r="G43" i="3"/>
  <c r="G44" i="3"/>
  <c r="G46" i="3"/>
  <c r="G51" i="3"/>
  <c r="G52" i="3"/>
  <c r="G54" i="3"/>
  <c r="G59" i="3"/>
  <c r="G60" i="3"/>
  <c r="G62" i="3"/>
  <c r="G3" i="2"/>
  <c r="G9" i="3" s="1"/>
  <c r="G4" i="2"/>
  <c r="G5" i="2"/>
  <c r="G6" i="2"/>
  <c r="G7" i="2"/>
  <c r="G8" i="2"/>
  <c r="G9" i="2"/>
  <c r="G15" i="3" s="1"/>
  <c r="G10" i="2"/>
  <c r="G16" i="3" s="1"/>
  <c r="G11" i="2"/>
  <c r="G17" i="3" s="1"/>
  <c r="G12" i="2"/>
  <c r="G13" i="2"/>
  <c r="G14" i="2"/>
  <c r="G15" i="2"/>
  <c r="G16" i="2"/>
  <c r="G17" i="2"/>
  <c r="G23" i="3" s="1"/>
  <c r="G18" i="2"/>
  <c r="G24" i="3" s="1"/>
  <c r="G19" i="2"/>
  <c r="G25" i="3" s="1"/>
  <c r="G20" i="2"/>
  <c r="G21" i="2"/>
  <c r="G22" i="2"/>
  <c r="G23" i="2"/>
  <c r="K23" i="2" s="1"/>
  <c r="D28" i="4" s="1"/>
  <c r="G24" i="2"/>
  <c r="G25" i="2"/>
  <c r="G31" i="3" s="1"/>
  <c r="G26" i="2"/>
  <c r="G32" i="3" s="1"/>
  <c r="G27" i="2"/>
  <c r="G33" i="3" s="1"/>
  <c r="G28" i="2"/>
  <c r="G29" i="2"/>
  <c r="G30" i="2"/>
  <c r="G31" i="2"/>
  <c r="G32" i="2"/>
  <c r="G33" i="2"/>
  <c r="G39" i="3" s="1"/>
  <c r="G34" i="2"/>
  <c r="G40" i="3" s="1"/>
  <c r="G35" i="2"/>
  <c r="G41" i="3" s="1"/>
  <c r="G36" i="2"/>
  <c r="G37" i="2"/>
  <c r="K37" i="2" s="1"/>
  <c r="D42" i="4" s="1"/>
  <c r="G38" i="2"/>
  <c r="G39" i="2"/>
  <c r="K39" i="2" s="1"/>
  <c r="D44" i="4" s="1"/>
  <c r="G40" i="2"/>
  <c r="G41" i="2"/>
  <c r="G47" i="3" s="1"/>
  <c r="G42" i="2"/>
  <c r="G48" i="3" s="1"/>
  <c r="G43" i="2"/>
  <c r="G49" i="3" s="1"/>
  <c r="G44" i="2"/>
  <c r="G45" i="2"/>
  <c r="K45" i="2" s="1"/>
  <c r="D50" i="4" s="1"/>
  <c r="G46" i="2"/>
  <c r="G47" i="2"/>
  <c r="K47" i="2" s="1"/>
  <c r="D52" i="4" s="1"/>
  <c r="G48" i="2"/>
  <c r="G49" i="2"/>
  <c r="G55" i="3" s="1"/>
  <c r="G50" i="2"/>
  <c r="G56" i="3" s="1"/>
  <c r="G51" i="2"/>
  <c r="G57" i="3" s="1"/>
  <c r="G52" i="2"/>
  <c r="G53" i="2"/>
  <c r="K53" i="2" s="1"/>
  <c r="D58" i="4" s="1"/>
  <c r="G54" i="2"/>
  <c r="G55" i="2"/>
  <c r="K55" i="2" s="1"/>
  <c r="D60" i="4" s="1"/>
  <c r="G56" i="2"/>
  <c r="G2" i="2"/>
  <c r="K2" i="2" s="1"/>
  <c r="D7" i="4" s="1"/>
  <c r="J9" i="3"/>
  <c r="J10" i="3"/>
  <c r="J22" i="3"/>
  <c r="J25" i="3"/>
  <c r="J29" i="3"/>
  <c r="J30" i="3"/>
  <c r="J38" i="3"/>
  <c r="J41" i="3"/>
  <c r="J42" i="3"/>
  <c r="J45" i="3"/>
  <c r="J46" i="3"/>
  <c r="J49" i="3"/>
  <c r="J50" i="3"/>
  <c r="J53" i="3"/>
  <c r="J54" i="3"/>
  <c r="J57" i="3"/>
  <c r="J58" i="3"/>
  <c r="J61" i="3"/>
  <c r="J62" i="3"/>
  <c r="J3" i="2"/>
  <c r="K3" i="2" s="1"/>
  <c r="D8" i="4" s="1"/>
  <c r="J4" i="2"/>
  <c r="J5" i="2"/>
  <c r="J11" i="3" s="1"/>
  <c r="J6" i="2"/>
  <c r="J12" i="3" s="1"/>
  <c r="J7" i="2"/>
  <c r="J13" i="3" s="1"/>
  <c r="J8" i="2"/>
  <c r="K8" i="2" s="1"/>
  <c r="D13" i="4" s="1"/>
  <c r="J9" i="2"/>
  <c r="J15" i="3" s="1"/>
  <c r="J10" i="2"/>
  <c r="J16" i="3" s="1"/>
  <c r="J11" i="2"/>
  <c r="K11" i="2" s="1"/>
  <c r="D16" i="4" s="1"/>
  <c r="J12" i="2"/>
  <c r="J18" i="3" s="1"/>
  <c r="J13" i="2"/>
  <c r="J19" i="3" s="1"/>
  <c r="J14" i="2"/>
  <c r="J20" i="3" s="1"/>
  <c r="J15" i="2"/>
  <c r="J21" i="3" s="1"/>
  <c r="J16" i="2"/>
  <c r="J17" i="2"/>
  <c r="K17" i="2" s="1"/>
  <c r="D22" i="4" s="1"/>
  <c r="J18" i="2"/>
  <c r="J24" i="3" s="1"/>
  <c r="J19" i="2"/>
  <c r="K19" i="2" s="1"/>
  <c r="D24" i="4" s="1"/>
  <c r="J20" i="2"/>
  <c r="J26" i="3" s="1"/>
  <c r="J21" i="2"/>
  <c r="J27" i="3" s="1"/>
  <c r="J22" i="2"/>
  <c r="J28" i="3" s="1"/>
  <c r="J23" i="2"/>
  <c r="J24" i="2"/>
  <c r="K24" i="2" s="1"/>
  <c r="D29" i="4" s="1"/>
  <c r="J25" i="2"/>
  <c r="J31" i="3" s="1"/>
  <c r="J26" i="2"/>
  <c r="J32" i="3" s="1"/>
  <c r="J27" i="2"/>
  <c r="K27" i="2" s="1"/>
  <c r="D32" i="4" s="1"/>
  <c r="J28" i="2"/>
  <c r="J34" i="3" s="1"/>
  <c r="J29" i="2"/>
  <c r="J35" i="3" s="1"/>
  <c r="J30" i="2"/>
  <c r="J36" i="3" s="1"/>
  <c r="J31" i="2"/>
  <c r="J37" i="3" s="1"/>
  <c r="J32" i="2"/>
  <c r="K32" i="2" s="1"/>
  <c r="D37" i="4" s="1"/>
  <c r="J33" i="2"/>
  <c r="K33" i="2" s="1"/>
  <c r="D38" i="4" s="1"/>
  <c r="J34" i="2"/>
  <c r="J40" i="3" s="1"/>
  <c r="J35" i="2"/>
  <c r="J36" i="2"/>
  <c r="J37" i="2"/>
  <c r="J43" i="3" s="1"/>
  <c r="J38" i="2"/>
  <c r="J44" i="3" s="1"/>
  <c r="J39" i="2"/>
  <c r="J40" i="2"/>
  <c r="K40" i="2" s="1"/>
  <c r="D45" i="4" s="1"/>
  <c r="J41" i="2"/>
  <c r="K41" i="2" s="1"/>
  <c r="D46" i="4" s="1"/>
  <c r="J42" i="2"/>
  <c r="J48" i="3" s="1"/>
  <c r="J43" i="2"/>
  <c r="J44" i="2"/>
  <c r="J45" i="2"/>
  <c r="J51" i="3" s="1"/>
  <c r="J46" i="2"/>
  <c r="J52" i="3" s="1"/>
  <c r="J47" i="2"/>
  <c r="J48" i="2"/>
  <c r="J49" i="2"/>
  <c r="K49" i="2" s="1"/>
  <c r="D54" i="4" s="1"/>
  <c r="J50" i="2"/>
  <c r="J56" i="3" s="1"/>
  <c r="J51" i="2"/>
  <c r="J52" i="2"/>
  <c r="J53" i="2"/>
  <c r="J59" i="3" s="1"/>
  <c r="J54" i="2"/>
  <c r="J60" i="3" s="1"/>
  <c r="J55" i="2"/>
  <c r="J56" i="2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B18" i="3"/>
  <c r="C17" i="4" s="1"/>
  <c r="B19" i="3"/>
  <c r="C18" i="4" s="1"/>
  <c r="B20" i="3"/>
  <c r="C19" i="4" s="1"/>
  <c r="B21" i="3"/>
  <c r="C20" i="4" s="1"/>
  <c r="B22" i="3"/>
  <c r="C21" i="4" s="1"/>
  <c r="B23" i="3"/>
  <c r="C22" i="4" s="1"/>
  <c r="B24" i="3"/>
  <c r="C23" i="4" s="1"/>
  <c r="B25" i="3"/>
  <c r="C24" i="4" s="1"/>
  <c r="B26" i="3"/>
  <c r="C25" i="4" s="1"/>
  <c r="B27" i="3"/>
  <c r="C26" i="4" s="1"/>
  <c r="B28" i="3"/>
  <c r="C27" i="4" s="1"/>
  <c r="B29" i="3"/>
  <c r="C28" i="4" s="1"/>
  <c r="B30" i="3"/>
  <c r="C29" i="4" s="1"/>
  <c r="B31" i="3"/>
  <c r="C30" i="4" s="1"/>
  <c r="B32" i="3"/>
  <c r="C31" i="4" s="1"/>
  <c r="B33" i="3"/>
  <c r="C32" i="4" s="1"/>
  <c r="B34" i="3"/>
  <c r="C33" i="4" s="1"/>
  <c r="B35" i="3"/>
  <c r="C34" i="4" s="1"/>
  <c r="B36" i="3"/>
  <c r="C35" i="4" s="1"/>
  <c r="B37" i="3"/>
  <c r="C36" i="4" s="1"/>
  <c r="B38" i="3"/>
  <c r="C37" i="4" s="1"/>
  <c r="B39" i="3"/>
  <c r="C38" i="4" s="1"/>
  <c r="B40" i="3"/>
  <c r="C39" i="4" s="1"/>
  <c r="B41" i="3"/>
  <c r="C40" i="4" s="1"/>
  <c r="B42" i="3"/>
  <c r="C41" i="4" s="1"/>
  <c r="B43" i="3"/>
  <c r="C42" i="4" s="1"/>
  <c r="B44" i="3"/>
  <c r="C43" i="4" s="1"/>
  <c r="B45" i="3"/>
  <c r="C44" i="4" s="1"/>
  <c r="B46" i="3"/>
  <c r="C45" i="4" s="1"/>
  <c r="B47" i="3"/>
  <c r="C46" i="4" s="1"/>
  <c r="B48" i="3"/>
  <c r="C47" i="4" s="1"/>
  <c r="B49" i="3"/>
  <c r="C48" i="4" s="1"/>
  <c r="B50" i="3"/>
  <c r="C49" i="4" s="1"/>
  <c r="B51" i="3"/>
  <c r="C50" i="4" s="1"/>
  <c r="B52" i="3"/>
  <c r="C51" i="4" s="1"/>
  <c r="B53" i="3"/>
  <c r="C52" i="4" s="1"/>
  <c r="B54" i="3"/>
  <c r="C53" i="4" s="1"/>
  <c r="B55" i="3"/>
  <c r="C54" i="4" s="1"/>
  <c r="B56" i="3"/>
  <c r="C55" i="4" s="1"/>
  <c r="B57" i="3"/>
  <c r="C56" i="4" s="1"/>
  <c r="B58" i="3"/>
  <c r="C57" i="4" s="1"/>
  <c r="B59" i="3"/>
  <c r="C58" i="4" s="1"/>
  <c r="B60" i="3"/>
  <c r="C59" i="4" s="1"/>
  <c r="B61" i="3"/>
  <c r="C60" i="4" s="1"/>
  <c r="B62" i="3"/>
  <c r="C61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A18" i="3"/>
  <c r="B17" i="4" s="1"/>
  <c r="A19" i="3"/>
  <c r="B18" i="4" s="1"/>
  <c r="A20" i="3"/>
  <c r="B19" i="4" s="1"/>
  <c r="A21" i="3"/>
  <c r="B20" i="4" s="1"/>
  <c r="A22" i="3"/>
  <c r="B21" i="4" s="1"/>
  <c r="A23" i="3"/>
  <c r="B22" i="4" s="1"/>
  <c r="A24" i="3"/>
  <c r="B23" i="4" s="1"/>
  <c r="A25" i="3"/>
  <c r="B24" i="4" s="1"/>
  <c r="A26" i="3"/>
  <c r="B25" i="4" s="1"/>
  <c r="A27" i="3"/>
  <c r="B26" i="4" s="1"/>
  <c r="A28" i="3"/>
  <c r="B27" i="4" s="1"/>
  <c r="A29" i="3"/>
  <c r="B28" i="4" s="1"/>
  <c r="A30" i="3"/>
  <c r="B29" i="4" s="1"/>
  <c r="A31" i="3"/>
  <c r="B30" i="4" s="1"/>
  <c r="A32" i="3"/>
  <c r="B31" i="4" s="1"/>
  <c r="A33" i="3"/>
  <c r="B32" i="4" s="1"/>
  <c r="A34" i="3"/>
  <c r="B33" i="4" s="1"/>
  <c r="A35" i="3"/>
  <c r="B34" i="4" s="1"/>
  <c r="A36" i="3"/>
  <c r="B35" i="4" s="1"/>
  <c r="A37" i="3"/>
  <c r="B36" i="4" s="1"/>
  <c r="A38" i="3"/>
  <c r="B37" i="4" s="1"/>
  <c r="A39" i="3"/>
  <c r="B38" i="4" s="1"/>
  <c r="A40" i="3"/>
  <c r="B39" i="4" s="1"/>
  <c r="A41" i="3"/>
  <c r="B40" i="4" s="1"/>
  <c r="A42" i="3"/>
  <c r="B41" i="4" s="1"/>
  <c r="A43" i="3"/>
  <c r="B42" i="4" s="1"/>
  <c r="A44" i="3"/>
  <c r="B43" i="4" s="1"/>
  <c r="A45" i="3"/>
  <c r="B44" i="4" s="1"/>
  <c r="A46" i="3"/>
  <c r="B45" i="4" s="1"/>
  <c r="A47" i="3"/>
  <c r="B46" i="4" s="1"/>
  <c r="A48" i="3"/>
  <c r="B47" i="4" s="1"/>
  <c r="A49" i="3"/>
  <c r="B48" i="4" s="1"/>
  <c r="A50" i="3"/>
  <c r="B49" i="4" s="1"/>
  <c r="A51" i="3"/>
  <c r="B50" i="4" s="1"/>
  <c r="A52" i="3"/>
  <c r="B51" i="4" s="1"/>
  <c r="A53" i="3"/>
  <c r="B52" i="4" s="1"/>
  <c r="A54" i="3"/>
  <c r="B53" i="4" s="1"/>
  <c r="A55" i="3"/>
  <c r="B54" i="4" s="1"/>
  <c r="A56" i="3"/>
  <c r="B55" i="4" s="1"/>
  <c r="A57" i="3"/>
  <c r="B56" i="4" s="1"/>
  <c r="A58" i="3"/>
  <c r="B57" i="4" s="1"/>
  <c r="A59" i="3"/>
  <c r="B58" i="4" s="1"/>
  <c r="A60" i="3"/>
  <c r="B59" i="4" s="1"/>
  <c r="A61" i="3"/>
  <c r="B60" i="4" s="1"/>
  <c r="A62" i="3"/>
  <c r="B61" i="4" s="1"/>
  <c r="K15" i="2" l="1"/>
  <c r="D20" i="4" s="1"/>
  <c r="K31" i="2"/>
  <c r="D36" i="4" s="1"/>
  <c r="K25" i="2"/>
  <c r="D30" i="4" s="1"/>
  <c r="K5" i="2"/>
  <c r="D10" i="4" s="1"/>
  <c r="K29" i="2"/>
  <c r="D34" i="4" s="1"/>
  <c r="J14" i="3"/>
  <c r="J33" i="3"/>
  <c r="K7" i="2"/>
  <c r="D12" i="4" s="1"/>
  <c r="J17" i="3"/>
  <c r="K13" i="2"/>
  <c r="D18" i="4" s="1"/>
  <c r="K21" i="2"/>
  <c r="D26" i="4" s="1"/>
  <c r="K9" i="2"/>
  <c r="D14" i="4" s="1"/>
  <c r="J55" i="3"/>
  <c r="J47" i="3"/>
  <c r="J39" i="3"/>
  <c r="J23" i="3"/>
  <c r="K54" i="2"/>
  <c r="D59" i="4" s="1"/>
  <c r="K46" i="2"/>
  <c r="D51" i="4" s="1"/>
  <c r="K38" i="2"/>
  <c r="D43" i="4" s="1"/>
  <c r="K30" i="2"/>
  <c r="D35" i="4" s="1"/>
  <c r="K22" i="2"/>
  <c r="D27" i="4" s="1"/>
  <c r="K14" i="2"/>
  <c r="D19" i="4" s="1"/>
  <c r="K6" i="2"/>
  <c r="D11" i="4" s="1"/>
  <c r="K20" i="2"/>
  <c r="D25" i="4" s="1"/>
  <c r="K36" i="2"/>
  <c r="D41" i="4" s="1"/>
  <c r="K12" i="2"/>
  <c r="D17" i="4" s="1"/>
  <c r="K52" i="2"/>
  <c r="D57" i="4" s="1"/>
  <c r="K44" i="2"/>
  <c r="D49" i="4" s="1"/>
  <c r="K28" i="2"/>
  <c r="D33" i="4" s="1"/>
  <c r="K4" i="2"/>
  <c r="D9" i="4" s="1"/>
  <c r="G61" i="3"/>
  <c r="G53" i="3"/>
  <c r="G45" i="3"/>
  <c r="G37" i="3"/>
  <c r="G29" i="3"/>
  <c r="G21" i="3"/>
  <c r="G13" i="3"/>
  <c r="K50" i="2"/>
  <c r="D55" i="4" s="1"/>
  <c r="K42" i="2"/>
  <c r="D47" i="4" s="1"/>
  <c r="K34" i="2"/>
  <c r="D39" i="4" s="1"/>
  <c r="K26" i="2"/>
  <c r="D31" i="4" s="1"/>
  <c r="K18" i="2"/>
  <c r="D23" i="4" s="1"/>
  <c r="K10" i="2"/>
  <c r="D15" i="4" s="1"/>
  <c r="G58" i="3"/>
  <c r="G50" i="3"/>
  <c r="G42" i="3"/>
  <c r="G34" i="3"/>
  <c r="G26" i="3"/>
  <c r="G18" i="3"/>
  <c r="G10" i="3"/>
  <c r="G8" i="3"/>
  <c r="R3" i="2"/>
  <c r="N9" i="3" s="1"/>
  <c r="R4" i="2"/>
  <c r="N10" i="3" s="1"/>
  <c r="R5" i="2"/>
  <c r="N11" i="3" s="1"/>
  <c r="R6" i="2"/>
  <c r="N12" i="3" s="1"/>
  <c r="R7" i="2"/>
  <c r="N13" i="3" s="1"/>
  <c r="R8" i="2"/>
  <c r="N14" i="3" s="1"/>
  <c r="R9" i="2"/>
  <c r="N15" i="3" s="1"/>
  <c r="R10" i="2"/>
  <c r="N16" i="3" s="1"/>
  <c r="R11" i="2"/>
  <c r="N17" i="3" s="1"/>
  <c r="R12" i="2"/>
  <c r="N18" i="3" s="1"/>
  <c r="R13" i="2"/>
  <c r="N19" i="3" s="1"/>
  <c r="R14" i="2"/>
  <c r="N20" i="3" s="1"/>
  <c r="R15" i="2"/>
  <c r="N21" i="3" s="1"/>
  <c r="R16" i="2"/>
  <c r="N22" i="3" s="1"/>
  <c r="R17" i="2"/>
  <c r="N23" i="3" s="1"/>
  <c r="R18" i="2"/>
  <c r="N24" i="3" s="1"/>
  <c r="R19" i="2"/>
  <c r="N25" i="3" s="1"/>
  <c r="R20" i="2"/>
  <c r="N26" i="3" s="1"/>
  <c r="R21" i="2"/>
  <c r="N27" i="3" s="1"/>
  <c r="R22" i="2"/>
  <c r="N28" i="3" s="1"/>
  <c r="R23" i="2"/>
  <c r="N29" i="3" s="1"/>
  <c r="R24" i="2"/>
  <c r="N30" i="3" s="1"/>
  <c r="R25" i="2"/>
  <c r="N31" i="3" s="1"/>
  <c r="R26" i="2"/>
  <c r="N32" i="3" s="1"/>
  <c r="R27" i="2"/>
  <c r="N33" i="3" s="1"/>
  <c r="R28" i="2"/>
  <c r="N34" i="3" s="1"/>
  <c r="R29" i="2"/>
  <c r="N35" i="3" s="1"/>
  <c r="R30" i="2"/>
  <c r="N36" i="3" s="1"/>
  <c r="R31" i="2"/>
  <c r="N37" i="3" s="1"/>
  <c r="R32" i="2"/>
  <c r="N38" i="3" s="1"/>
  <c r="R33" i="2"/>
  <c r="N39" i="3" s="1"/>
  <c r="R34" i="2"/>
  <c r="N40" i="3" s="1"/>
  <c r="R35" i="2"/>
  <c r="N41" i="3" s="1"/>
  <c r="R36" i="2"/>
  <c r="N42" i="3" s="1"/>
  <c r="R37" i="2"/>
  <c r="N43" i="3" s="1"/>
  <c r="R38" i="2"/>
  <c r="N44" i="3" s="1"/>
  <c r="R39" i="2"/>
  <c r="N45" i="3" s="1"/>
  <c r="R40" i="2"/>
  <c r="N46" i="3" s="1"/>
  <c r="R41" i="2"/>
  <c r="N47" i="3" s="1"/>
  <c r="R42" i="2"/>
  <c r="N48" i="3" s="1"/>
  <c r="R43" i="2"/>
  <c r="N49" i="3" s="1"/>
  <c r="R44" i="2"/>
  <c r="N50" i="3" s="1"/>
  <c r="R45" i="2"/>
  <c r="N51" i="3" s="1"/>
  <c r="R46" i="2"/>
  <c r="N52" i="3" s="1"/>
  <c r="R47" i="2"/>
  <c r="N53" i="3" s="1"/>
  <c r="R48" i="2"/>
  <c r="N54" i="3" s="1"/>
  <c r="R49" i="2"/>
  <c r="N55" i="3" s="1"/>
  <c r="R50" i="2"/>
  <c r="N56" i="3" s="1"/>
  <c r="R51" i="2"/>
  <c r="R52" i="2"/>
  <c r="N58" i="3" s="1"/>
  <c r="R53" i="2"/>
  <c r="N59" i="3" s="1"/>
  <c r="R54" i="2"/>
  <c r="N60" i="3" s="1"/>
  <c r="R55" i="2"/>
  <c r="N61" i="3" s="1"/>
  <c r="R56" i="2"/>
  <c r="N62" i="3" s="1"/>
  <c r="R2" i="2"/>
  <c r="N8" i="3" s="1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M57" i="3" s="1"/>
  <c r="O52" i="2"/>
  <c r="O53" i="2"/>
  <c r="O54" i="2"/>
  <c r="O55" i="2"/>
  <c r="O56" i="2"/>
  <c r="O56" i="3" l="1"/>
  <c r="S50" i="2"/>
  <c r="E55" i="4" s="1"/>
  <c r="M56" i="3"/>
  <c r="T10" i="2"/>
  <c r="S10" i="2"/>
  <c r="E15" i="4" s="1"/>
  <c r="M16" i="3"/>
  <c r="S33" i="2"/>
  <c r="E38" i="4" s="1"/>
  <c r="M39" i="3"/>
  <c r="T17" i="2"/>
  <c r="S17" i="2"/>
  <c r="E22" i="4" s="1"/>
  <c r="M23" i="3"/>
  <c r="S56" i="2"/>
  <c r="E61" i="4" s="1"/>
  <c r="M62" i="3"/>
  <c r="O46" i="3"/>
  <c r="M46" i="3"/>
  <c r="S40" i="2"/>
  <c r="E45" i="4" s="1"/>
  <c r="F37" i="4"/>
  <c r="S32" i="2"/>
  <c r="E37" i="4" s="1"/>
  <c r="M38" i="3"/>
  <c r="T24" i="2"/>
  <c r="M30" i="3"/>
  <c r="S24" i="2"/>
  <c r="E29" i="4" s="1"/>
  <c r="T16" i="2"/>
  <c r="F21" i="4" s="1"/>
  <c r="S16" i="2"/>
  <c r="E21" i="4" s="1"/>
  <c r="M22" i="3"/>
  <c r="T8" i="2"/>
  <c r="S8" i="2"/>
  <c r="E13" i="4" s="1"/>
  <c r="M14" i="3"/>
  <c r="T26" i="2"/>
  <c r="S26" i="2"/>
  <c r="E31" i="4" s="1"/>
  <c r="M32" i="3"/>
  <c r="M55" i="3"/>
  <c r="S49" i="2"/>
  <c r="E54" i="4" s="1"/>
  <c r="T25" i="2"/>
  <c r="F30" i="4" s="1"/>
  <c r="S25" i="2"/>
  <c r="E30" i="4" s="1"/>
  <c r="M31" i="3"/>
  <c r="T9" i="2"/>
  <c r="O15" i="3" s="1"/>
  <c r="S9" i="2"/>
  <c r="E14" i="4" s="1"/>
  <c r="M15" i="3"/>
  <c r="S48" i="2"/>
  <c r="E53" i="4" s="1"/>
  <c r="M54" i="3"/>
  <c r="M61" i="3"/>
  <c r="S55" i="2"/>
  <c r="E60" i="4" s="1"/>
  <c r="F52" i="4"/>
  <c r="S47" i="2"/>
  <c r="E52" i="4" s="1"/>
  <c r="M53" i="3"/>
  <c r="F44" i="4"/>
  <c r="S39" i="2"/>
  <c r="E44" i="4" s="1"/>
  <c r="M45" i="3"/>
  <c r="S31" i="2"/>
  <c r="E36" i="4" s="1"/>
  <c r="M37" i="3"/>
  <c r="T23" i="2"/>
  <c r="O29" i="3" s="1"/>
  <c r="S23" i="2"/>
  <c r="E28" i="4" s="1"/>
  <c r="M29" i="3"/>
  <c r="T15" i="2"/>
  <c r="F20" i="4" s="1"/>
  <c r="S15" i="2"/>
  <c r="E20" i="4" s="1"/>
  <c r="M21" i="3"/>
  <c r="S7" i="2"/>
  <c r="E12" i="4" s="1"/>
  <c r="M13" i="3"/>
  <c r="T22" i="2"/>
  <c r="F27" i="4" s="1"/>
  <c r="S22" i="2"/>
  <c r="E27" i="4" s="1"/>
  <c r="M28" i="3"/>
  <c r="T2" i="2"/>
  <c r="S2" i="2"/>
  <c r="E7" i="4" s="1"/>
  <c r="M8" i="3"/>
  <c r="F51" i="4"/>
  <c r="M52" i="3"/>
  <c r="S46" i="2"/>
  <c r="E51" i="4" s="1"/>
  <c r="T14" i="2"/>
  <c r="F19" i="4" s="1"/>
  <c r="M20" i="3"/>
  <c r="S14" i="2"/>
  <c r="E19" i="4" s="1"/>
  <c r="M59" i="3"/>
  <c r="S53" i="2"/>
  <c r="E58" i="4" s="1"/>
  <c r="F50" i="4"/>
  <c r="S45" i="2"/>
  <c r="E50" i="4" s="1"/>
  <c r="M51" i="3"/>
  <c r="F42" i="4"/>
  <c r="S37" i="2"/>
  <c r="E42" i="4" s="1"/>
  <c r="M43" i="3"/>
  <c r="S29" i="2"/>
  <c r="E34" i="4" s="1"/>
  <c r="M35" i="3"/>
  <c r="T21" i="2"/>
  <c r="F26" i="4" s="1"/>
  <c r="S21" i="2"/>
  <c r="E26" i="4" s="1"/>
  <c r="M27" i="3"/>
  <c r="S13" i="2"/>
  <c r="E18" i="4" s="1"/>
  <c r="M19" i="3"/>
  <c r="T5" i="2"/>
  <c r="O11" i="3" s="1"/>
  <c r="S5" i="2"/>
  <c r="E10" i="4" s="1"/>
  <c r="M11" i="3"/>
  <c r="S34" i="2"/>
  <c r="E39" i="4" s="1"/>
  <c r="M40" i="3"/>
  <c r="F59" i="4"/>
  <c r="S54" i="2"/>
  <c r="E59" i="4" s="1"/>
  <c r="M60" i="3"/>
  <c r="O36" i="3"/>
  <c r="S30" i="2"/>
  <c r="E35" i="4" s="1"/>
  <c r="M36" i="3"/>
  <c r="T6" i="2"/>
  <c r="F11" i="4" s="1"/>
  <c r="S6" i="2"/>
  <c r="E11" i="4" s="1"/>
  <c r="M12" i="3"/>
  <c r="M58" i="3"/>
  <c r="S52" i="2"/>
  <c r="E57" i="4" s="1"/>
  <c r="O50" i="3"/>
  <c r="M50" i="3"/>
  <c r="S44" i="2"/>
  <c r="E49" i="4" s="1"/>
  <c r="M42" i="3"/>
  <c r="S36" i="2"/>
  <c r="E41" i="4" s="1"/>
  <c r="M34" i="3"/>
  <c r="S28" i="2"/>
  <c r="E33" i="4" s="1"/>
  <c r="T20" i="2"/>
  <c r="O26" i="3" s="1"/>
  <c r="M26" i="3"/>
  <c r="S20" i="2"/>
  <c r="E25" i="4" s="1"/>
  <c r="T12" i="2"/>
  <c r="O18" i="3" s="1"/>
  <c r="M18" i="3"/>
  <c r="S12" i="2"/>
  <c r="E17" i="4" s="1"/>
  <c r="T4" i="2"/>
  <c r="O10" i="3" s="1"/>
  <c r="M10" i="3"/>
  <c r="S4" i="2"/>
  <c r="E9" i="4" s="1"/>
  <c r="O48" i="3"/>
  <c r="S42" i="2"/>
  <c r="E47" i="4" s="1"/>
  <c r="M48" i="3"/>
  <c r="T18" i="2"/>
  <c r="O24" i="3" s="1"/>
  <c r="S18" i="2"/>
  <c r="E23" i="4" s="1"/>
  <c r="M24" i="3"/>
  <c r="O47" i="3"/>
  <c r="M47" i="3"/>
  <c r="S41" i="2"/>
  <c r="E46" i="4" s="1"/>
  <c r="M44" i="3"/>
  <c r="S38" i="2"/>
  <c r="E43" i="4" s="1"/>
  <c r="S43" i="2"/>
  <c r="E48" i="4" s="1"/>
  <c r="M49" i="3"/>
  <c r="F40" i="4"/>
  <c r="S35" i="2"/>
  <c r="E40" i="4" s="1"/>
  <c r="M41" i="3"/>
  <c r="T27" i="2"/>
  <c r="O33" i="3" s="1"/>
  <c r="S27" i="2"/>
  <c r="E32" i="4" s="1"/>
  <c r="M33" i="3"/>
  <c r="T19" i="2"/>
  <c r="F24" i="4" s="1"/>
  <c r="S19" i="2"/>
  <c r="E24" i="4" s="1"/>
  <c r="M25" i="3"/>
  <c r="S11" i="2"/>
  <c r="E16" i="4" s="1"/>
  <c r="M17" i="3"/>
  <c r="T3" i="2"/>
  <c r="O9" i="3" s="1"/>
  <c r="S3" i="2"/>
  <c r="E8" i="4" s="1"/>
  <c r="M9" i="3"/>
  <c r="F34" i="4"/>
  <c r="O35" i="3"/>
  <c r="O58" i="3"/>
  <c r="F57" i="4"/>
  <c r="O42" i="3"/>
  <c r="F41" i="4"/>
  <c r="O34" i="3"/>
  <c r="F33" i="4"/>
  <c r="F17" i="4"/>
  <c r="F9" i="4"/>
  <c r="O59" i="3"/>
  <c r="F58" i="4"/>
  <c r="O32" i="3"/>
  <c r="F31" i="4"/>
  <c r="O31" i="3"/>
  <c r="O23" i="3"/>
  <c r="F22" i="4"/>
  <c r="O41" i="3"/>
  <c r="O16" i="3"/>
  <c r="F15" i="4"/>
  <c r="F61" i="4"/>
  <c r="O62" i="3"/>
  <c r="O22" i="3"/>
  <c r="F13" i="4"/>
  <c r="O14" i="3"/>
  <c r="F55" i="4"/>
  <c r="F7" i="4"/>
  <c r="O8" i="3"/>
  <c r="O55" i="3"/>
  <c r="F54" i="4"/>
  <c r="O39" i="3"/>
  <c r="F38" i="4"/>
  <c r="F29" i="4"/>
  <c r="O30" i="3"/>
  <c r="F60" i="4"/>
  <c r="O61" i="3"/>
  <c r="O45" i="3"/>
  <c r="F36" i="4"/>
  <c r="O37" i="3"/>
  <c r="O21" i="3"/>
  <c r="O43" i="3"/>
  <c r="O49" i="3"/>
  <c r="F48" i="4"/>
  <c r="F23" i="4"/>
  <c r="O60" i="3"/>
  <c r="O52" i="3"/>
  <c r="F43" i="4"/>
  <c r="O44" i="3"/>
  <c r="F35" i="4"/>
  <c r="S51" i="2"/>
  <c r="E56" i="4" s="1"/>
  <c r="N57" i="3"/>
  <c r="T7" i="2"/>
  <c r="T13" i="2"/>
  <c r="T11" i="2"/>
  <c r="U2" i="2"/>
  <c r="F10" i="4" l="1"/>
  <c r="O20" i="3"/>
  <c r="F32" i="4"/>
  <c r="F25" i="4"/>
  <c r="F45" i="4"/>
  <c r="O25" i="3"/>
  <c r="O28" i="3"/>
  <c r="F46" i="4"/>
  <c r="F49" i="4"/>
  <c r="O27" i="3"/>
  <c r="O12" i="3"/>
  <c r="F47" i="4"/>
  <c r="O53" i="3"/>
  <c r="O38" i="3"/>
  <c r="O51" i="3"/>
  <c r="F8" i="4"/>
  <c r="F28" i="4"/>
  <c r="F14" i="4"/>
  <c r="F12" i="4"/>
  <c r="O13" i="3"/>
  <c r="F53" i="4"/>
  <c r="O54" i="3"/>
  <c r="F18" i="4"/>
  <c r="O19" i="3"/>
  <c r="P8" i="3"/>
  <c r="G7" i="4"/>
  <c r="O40" i="3"/>
  <c r="F39" i="4"/>
  <c r="O17" i="3"/>
  <c r="F16" i="4"/>
  <c r="O57" i="3"/>
  <c r="F56" i="4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P11" i="3" l="1"/>
  <c r="G10" i="4"/>
  <c r="P50" i="3"/>
  <c r="G49" i="4"/>
  <c r="P10" i="3"/>
  <c r="G9" i="4"/>
  <c r="P49" i="3"/>
  <c r="G48" i="4"/>
  <c r="P41" i="3"/>
  <c r="G40" i="4"/>
  <c r="P33" i="3"/>
  <c r="G32" i="4"/>
  <c r="P25" i="3"/>
  <c r="G24" i="4"/>
  <c r="P17" i="3"/>
  <c r="G16" i="4"/>
  <c r="P9" i="3"/>
  <c r="G8" i="4"/>
  <c r="P51" i="3"/>
  <c r="G50" i="4"/>
  <c r="P27" i="3"/>
  <c r="G26" i="4"/>
  <c r="P58" i="3"/>
  <c r="G57" i="4"/>
  <c r="P26" i="3"/>
  <c r="G25" i="4"/>
  <c r="P56" i="3"/>
  <c r="G55" i="4"/>
  <c r="P48" i="3"/>
  <c r="G47" i="4"/>
  <c r="P40" i="3"/>
  <c r="G39" i="4"/>
  <c r="P32" i="3"/>
  <c r="G31" i="4"/>
  <c r="P24" i="3"/>
  <c r="G23" i="4"/>
  <c r="P16" i="3"/>
  <c r="G15" i="4"/>
  <c r="P59" i="3"/>
  <c r="G58" i="4"/>
  <c r="P35" i="3"/>
  <c r="G34" i="4"/>
  <c r="P42" i="3"/>
  <c r="G41" i="4"/>
  <c r="P18" i="3"/>
  <c r="G17" i="4"/>
  <c r="P55" i="3"/>
  <c r="G54" i="4"/>
  <c r="P47" i="3"/>
  <c r="G46" i="4"/>
  <c r="P39" i="3"/>
  <c r="G38" i="4"/>
  <c r="P31" i="3"/>
  <c r="G30" i="4"/>
  <c r="P23" i="3"/>
  <c r="G22" i="4"/>
  <c r="P15" i="3"/>
  <c r="G14" i="4"/>
  <c r="P53" i="3"/>
  <c r="G52" i="4"/>
  <c r="P43" i="3"/>
  <c r="G42" i="4"/>
  <c r="P19" i="3"/>
  <c r="G18" i="4"/>
  <c r="P34" i="3"/>
  <c r="G33" i="4"/>
  <c r="P62" i="3"/>
  <c r="G61" i="4"/>
  <c r="P54" i="3"/>
  <c r="G53" i="4"/>
  <c r="P46" i="3"/>
  <c r="G45" i="4"/>
  <c r="P38" i="3"/>
  <c r="G37" i="4"/>
  <c r="P30" i="3"/>
  <c r="G29" i="4"/>
  <c r="P22" i="3"/>
  <c r="G21" i="4"/>
  <c r="P14" i="3"/>
  <c r="G13" i="4"/>
  <c r="P61" i="3"/>
  <c r="G60" i="4"/>
  <c r="P45" i="3"/>
  <c r="G44" i="4"/>
  <c r="P37" i="3"/>
  <c r="G36" i="4"/>
  <c r="P29" i="3"/>
  <c r="G28" i="4"/>
  <c r="P21" i="3"/>
  <c r="G20" i="4"/>
  <c r="P13" i="3"/>
  <c r="G12" i="4"/>
  <c r="P60" i="3"/>
  <c r="G59" i="4"/>
  <c r="P52" i="3"/>
  <c r="G51" i="4"/>
  <c r="P44" i="3"/>
  <c r="G43" i="4"/>
  <c r="P36" i="3"/>
  <c r="G35" i="4"/>
  <c r="P28" i="3"/>
  <c r="G27" i="4"/>
  <c r="P20" i="3"/>
  <c r="G19" i="4"/>
  <c r="P12" i="3"/>
  <c r="G11" i="4"/>
  <c r="P57" i="3"/>
  <c r="G56" i="4"/>
  <c r="L15" i="5" l="1"/>
  <c r="J15" i="5"/>
  <c r="H15" i="5"/>
  <c r="F15" i="5"/>
  <c r="D15" i="5"/>
  <c r="N15" i="5"/>
  <c r="R15" i="5" s="1"/>
  <c r="P15" i="5" l="1"/>
  <c r="C15" i="5"/>
  <c r="K15" i="5" s="1"/>
  <c r="M15" i="5" l="1"/>
  <c r="G15" i="5"/>
  <c r="I15" i="5"/>
  <c r="E15" i="5"/>
  <c r="Q15" i="5"/>
  <c r="O15" i="5" l="1"/>
  <c r="S15" i="5" s="1"/>
</calcChain>
</file>

<file path=xl/sharedStrings.xml><?xml version="1.0" encoding="utf-8"?>
<sst xmlns="http://schemas.openxmlformats.org/spreadsheetml/2006/main" count="247" uniqueCount="189">
  <si>
    <t>Predmet</t>
  </si>
  <si>
    <t>Studije</t>
  </si>
  <si>
    <t>OSN</t>
  </si>
  <si>
    <t>Program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</si>
  <si>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</si>
  <si>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</si>
  <si>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</si>
  <si>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</si>
  <si>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</si>
  <si>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</si>
  <si>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</si>
  <si>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</si>
  <si>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test</t>
  </si>
  <si>
    <t>popravni test</t>
  </si>
  <si>
    <t>Jovana</t>
  </si>
  <si>
    <t>1</t>
  </si>
  <si>
    <t>2019</t>
  </si>
  <si>
    <t>2</t>
  </si>
  <si>
    <t>Miloš</t>
  </si>
  <si>
    <t>Radoman</t>
  </si>
  <si>
    <t>3</t>
  </si>
  <si>
    <t>5</t>
  </si>
  <si>
    <t>7</t>
  </si>
  <si>
    <t>13</t>
  </si>
  <si>
    <t>15</t>
  </si>
  <si>
    <t>Petar</t>
  </si>
  <si>
    <t>23</t>
  </si>
  <si>
    <t>Luka</t>
  </si>
  <si>
    <t>26</t>
  </si>
  <si>
    <t>27</t>
  </si>
  <si>
    <t>Matija</t>
  </si>
  <si>
    <t>28</t>
  </si>
  <si>
    <t>30</t>
  </si>
  <si>
    <t>2018</t>
  </si>
  <si>
    <t>2017</t>
  </si>
  <si>
    <t>2016</t>
  </si>
  <si>
    <t>Bulatović</t>
  </si>
  <si>
    <t>Ivana</t>
  </si>
  <si>
    <t>kolokvijum</t>
  </si>
  <si>
    <t>zavrsni teorija</t>
  </si>
  <si>
    <t>zavrsni zadaci</t>
  </si>
  <si>
    <t>ukupno</t>
  </si>
  <si>
    <t>A</t>
  </si>
  <si>
    <t>B</t>
  </si>
  <si>
    <t>C</t>
  </si>
  <si>
    <t>D</t>
  </si>
  <si>
    <t>E</t>
  </si>
  <si>
    <t>F</t>
  </si>
  <si>
    <t>predlog ocjene</t>
  </si>
  <si>
    <t>Redovni završni (ukupno)</t>
  </si>
  <si>
    <t>Popravni zavrsni zadaci</t>
  </si>
  <si>
    <t>Popravni zavrsni teorija</t>
  </si>
  <si>
    <t>Popravni zavrsni (ukupno)</t>
  </si>
  <si>
    <t>popravni kol.</t>
  </si>
  <si>
    <t>OBRAZAC za evidenciju osvojenih poena na predmetu i predlog ocjene, studijske 2020/2021. zimski semestar</t>
  </si>
  <si>
    <t>STUDIJE: Osnovne akademske</t>
  </si>
  <si>
    <t>PREDMET: Matematika I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</si>
  <si>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</si>
  <si>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</si>
  <si>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</si>
  <si>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</si>
  <si>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</si>
  <si>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</si>
  <si>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</si>
  <si>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</si>
  <si>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Kolokvijumi</t>
  </si>
  <si>
    <t>Završni ispit</t>
  </si>
  <si>
    <t>I</t>
  </si>
  <si>
    <t>II</t>
  </si>
  <si>
    <t>III</t>
  </si>
  <si>
    <t>Redovni</t>
  </si>
  <si>
    <t>Popravni</t>
  </si>
  <si>
    <t>kolokvijum konacno</t>
  </si>
  <si>
    <t>Testovi</t>
  </si>
  <si>
    <t>test konacni</t>
  </si>
  <si>
    <t>STUDIJSKI PROGRAM: Računarske nauke</t>
  </si>
  <si>
    <t>Diskretna matematika I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</si>
  <si>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</si>
  <si>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</si>
  <si>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</si>
  <si>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</si>
  <si>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</si>
  <si>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</si>
  <si>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</si>
  <si>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</si>
  <si>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</si>
  <si>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</si>
  <si>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</si>
  <si>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</si>
  <si>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</si>
  <si>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r>
      <t>PREDMET:</t>
    </r>
    <r>
      <rPr>
        <sz val="11"/>
        <color theme="1"/>
        <rFont val="Arial"/>
        <family val="2"/>
      </rPr>
      <t xml:space="preserve"> Diskretna matematika I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</si>
  <si>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</si>
  <si>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</si>
  <si>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</si>
  <si>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r>
      <t>Semestar:</t>
    </r>
    <r>
      <rPr>
        <sz val="11"/>
        <rFont val="Arial"/>
        <family val="2"/>
      </rPr>
      <t xml:space="preserve"> I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</si>
  <si>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</si>
  <si>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</si>
  <si>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</si>
  <si>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</si>
  <si>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</si>
  <si>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</si>
  <si>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</si>
  <si>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</si>
  <si>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</si>
  <si>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</si>
  <si>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</si>
  <si>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</si>
  <si>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</si>
  <si>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</si>
  <si>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</si>
  <si>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</si>
  <si>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</si>
  <si>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</si>
  <si>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program:Diskretna matematika I</t>
  </si>
  <si>
    <t>NASTAVNIK: Prof. dr Žana Vukićević-Kovijanić</t>
  </si>
  <si>
    <r>
      <t>NASTAVNIK:</t>
    </r>
    <r>
      <rPr>
        <sz val="11"/>
        <color theme="1"/>
        <rFont val="Arial"/>
        <family val="2"/>
      </rPr>
      <t xml:space="preserve"> Prof. dr Žana Vukićević-Kovijanić</t>
    </r>
  </si>
  <si>
    <t>Prof. dr Žana Vukićević-Kovijanić</t>
  </si>
  <si>
    <t>_____________________________</t>
  </si>
  <si>
    <t>40</t>
  </si>
  <si>
    <t>Nadžije</t>
  </si>
  <si>
    <t>Molla</t>
  </si>
  <si>
    <t>Bojanić</t>
  </si>
  <si>
    <t>Tijana</t>
  </si>
  <si>
    <t>Cvijović</t>
  </si>
  <si>
    <t>Emina</t>
  </si>
  <si>
    <t>Krnić</t>
  </si>
  <si>
    <t>22</t>
  </si>
  <si>
    <t>Andrea</t>
  </si>
  <si>
    <t>Čabarkapa</t>
  </si>
  <si>
    <t>Majda</t>
  </si>
  <si>
    <t>Šukurica</t>
  </si>
  <si>
    <t>Ekan</t>
  </si>
  <si>
    <t>Kojić</t>
  </si>
  <si>
    <t>32</t>
  </si>
  <si>
    <t>Marija</t>
  </si>
  <si>
    <t>Džaković</t>
  </si>
  <si>
    <t>Bujišić</t>
  </si>
  <si>
    <t>Ljiljana</t>
  </si>
  <si>
    <t>Jelić</t>
  </si>
  <si>
    <t>9</t>
  </si>
  <si>
    <t>Tamara</t>
  </si>
  <si>
    <t>Čukić</t>
  </si>
  <si>
    <t>Milikić</t>
  </si>
  <si>
    <t>Ana</t>
  </si>
  <si>
    <t>Vukojičić</t>
  </si>
  <si>
    <t>Bogić</t>
  </si>
  <si>
    <t>25</t>
  </si>
  <si>
    <t>Ivanović</t>
  </si>
  <si>
    <t>Jelena</t>
  </si>
  <si>
    <t>Hajduković</t>
  </si>
  <si>
    <t>Cerović</t>
  </si>
  <si>
    <t>Mijanović</t>
  </si>
  <si>
    <t>Gajović</t>
  </si>
  <si>
    <t>39</t>
  </si>
  <si>
    <t>Janković</t>
  </si>
  <si>
    <t>8</t>
  </si>
  <si>
    <t>Dijana</t>
  </si>
  <si>
    <t>Popović</t>
  </si>
  <si>
    <t>Bobana</t>
  </si>
  <si>
    <t>Danilović</t>
  </si>
  <si>
    <t>Jovan</t>
  </si>
  <si>
    <t>Janjušević</t>
  </si>
  <si>
    <t>34</t>
  </si>
  <si>
    <t>Komnenović</t>
  </si>
  <si>
    <t>709</t>
  </si>
  <si>
    <t>Dacić</t>
  </si>
  <si>
    <t>7032</t>
  </si>
  <si>
    <t>Rakonjac</t>
  </si>
  <si>
    <t>DISKRETNA MATEMATIKA 2</t>
  </si>
  <si>
    <t>MATEMATIKA I RAČUNARSKE NAUKE</t>
  </si>
  <si>
    <t xml:space="preserve">Andrea </t>
  </si>
  <si>
    <t>Krunić</t>
  </si>
  <si>
    <t>25/15</t>
  </si>
  <si>
    <t>nema na spisku</t>
  </si>
  <si>
    <t>Srdanović</t>
  </si>
  <si>
    <t>Tatjana</t>
  </si>
  <si>
    <t>42/16</t>
  </si>
  <si>
    <t xml:space="preserve">Đurđina </t>
  </si>
  <si>
    <t>Konatar</t>
  </si>
  <si>
    <t>"10/13</t>
  </si>
  <si>
    <t xml:space="preserve">Slavica </t>
  </si>
  <si>
    <t>Kovačević</t>
  </si>
  <si>
    <t>22/15</t>
  </si>
  <si>
    <t xml:space="preserve">Sanda </t>
  </si>
  <si>
    <t>Piper</t>
  </si>
  <si>
    <t>19/15</t>
  </si>
  <si>
    <t>Dragana</t>
  </si>
  <si>
    <t>Joksimović</t>
  </si>
  <si>
    <t>23/16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</si>
</sst>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5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93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22" fillId="0" borderId="14" xfId="0" applyFont="1" applyBorder="1" applyAlignment="1">
      <alignment horizontal="center"/>
    </xf>
    <xf numFmtId="0" fontId="26" fillId="0" borderId="0" xfId="0" applyFont="1" applyAlignment="1">
      <alignment wrapText="1"/>
    </xf>
    <xf numFmtId="0" fontId="27" fillId="0" borderId="0" xfId="0" applyFont="1"/>
    <xf numFmtId="0" fontId="20" fillId="0" borderId="0" xfId="0" applyFont="1"/>
    <xf numFmtId="0" fontId="24" fillId="0" borderId="22" xfId="0" applyNumberFormat="1" applyFont="1" applyBorder="1" applyAlignment="1"/>
    <xf numFmtId="0" fontId="24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4" fillId="0" borderId="39" xfId="0" applyFont="1" applyBorder="1" applyAlignment="1">
      <alignment horizontal="center" vertical="center" wrapText="1"/>
    </xf>
    <xf numFmtId="0" fontId="24" fillId="0" borderId="39" xfId="0" applyNumberFormat="1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3" fillId="0" borderId="14" xfId="0" applyNumberFormat="1" applyFont="1" applyBorder="1" applyAlignment="1"/>
    <xf numFmtId="0" fontId="28" fillId="0" borderId="14" xfId="0" applyFont="1" applyBorder="1" applyAlignment="1">
      <alignment wrapText="1"/>
    </xf>
    <xf numFmtId="0" fontId="1" fillId="0" borderId="0" xfId="42"/>
    <xf numFmtId="0" fontId="1" fillId="0" borderId="0" xfId="42" applyFill="1"/>
    <xf numFmtId="16" fontId="0" fillId="0" borderId="0" xfId="0" applyNumberFormat="1"/>
    <xf numFmtId="0" fontId="21" fillId="0" borderId="18" xfId="0" applyFont="1" applyBorder="1" applyAlignment="1">
      <alignment horizontal="center"/>
    </xf>
    <xf numFmtId="0" fontId="22" fillId="0" borderId="19" xfId="0" applyFont="1" applyBorder="1"/>
    <xf numFmtId="0" fontId="22" fillId="0" borderId="20" xfId="0" applyFont="1" applyBorder="1"/>
    <xf numFmtId="0" fontId="23" fillId="0" borderId="51" xfId="0" applyFont="1" applyBorder="1" applyAlignment="1">
      <alignment horizontal="left"/>
    </xf>
    <xf numFmtId="0" fontId="22" fillId="0" borderId="49" xfId="0" applyFont="1" applyBorder="1"/>
    <xf numFmtId="0" fontId="22" fillId="0" borderId="50" xfId="0" applyFont="1" applyBorder="1"/>
    <xf numFmtId="0" fontId="23" fillId="0" borderId="11" xfId="0" applyFont="1" applyBorder="1" applyAlignment="1">
      <alignment horizontal="left"/>
    </xf>
    <xf numFmtId="0" fontId="22" fillId="0" borderId="11" xfId="0" applyFont="1" applyBorder="1"/>
    <xf numFmtId="0" fontId="22" fillId="0" borderId="21" xfId="0" applyFont="1" applyBorder="1"/>
    <xf numFmtId="0" fontId="23" fillId="0" borderId="14" xfId="0" applyFont="1" applyBorder="1" applyAlignment="1">
      <alignment horizontal="center"/>
    </xf>
    <xf numFmtId="0" fontId="23" fillId="0" borderId="11" xfId="0" applyFont="1" applyBorder="1" applyAlignment="1">
      <alignment horizontal="left" wrapText="1"/>
    </xf>
    <xf numFmtId="0" fontId="22" fillId="0" borderId="11" xfId="0" applyFont="1" applyBorder="1" applyAlignment="1">
      <alignment wrapText="1"/>
    </xf>
    <xf numFmtId="0" fontId="22" fillId="0" borderId="12" xfId="0" applyFont="1" applyBorder="1" applyAlignment="1">
      <alignment wrapText="1"/>
    </xf>
    <xf numFmtId="0" fontId="22" fillId="0" borderId="21" xfId="0" applyFont="1" applyBorder="1" applyAlignment="1">
      <alignment wrapText="1"/>
    </xf>
    <xf numFmtId="0" fontId="24" fillId="0" borderId="15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4" fillId="0" borderId="17" xfId="0" applyFont="1" applyBorder="1" applyAlignment="1">
      <alignment horizontal="center" wrapText="1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3" fillId="0" borderId="13" xfId="0" applyFont="1" applyBorder="1" applyAlignment="1">
      <alignment horizontal="left"/>
    </xf>
    <xf numFmtId="0" fontId="23" fillId="0" borderId="23" xfId="0" applyFont="1" applyBorder="1" applyAlignment="1">
      <alignment horizontal="left"/>
    </xf>
    <xf numFmtId="0" fontId="24" fillId="0" borderId="14" xfId="0" applyNumberFormat="1" applyFont="1" applyBorder="1" applyAlignment="1">
      <alignment horizontal="center"/>
    </xf>
    <xf numFmtId="0" fontId="22" fillId="0" borderId="14" xfId="0" applyNumberFormat="1" applyFont="1" applyBorder="1"/>
    <xf numFmtId="0" fontId="24" fillId="0" borderId="14" xfId="0" applyFont="1" applyBorder="1" applyAlignment="1">
      <alignment horizontal="center" wrapText="1"/>
    </xf>
    <xf numFmtId="0" fontId="22" fillId="0" borderId="14" xfId="0" applyFont="1" applyBorder="1" applyAlignment="1">
      <alignment wrapText="1"/>
    </xf>
    <xf numFmtId="0" fontId="25" fillId="0" borderId="14" xfId="0" applyFont="1" applyBorder="1" applyAlignment="1">
      <alignment horizontal="center"/>
    </xf>
    <xf numFmtId="0" fontId="22" fillId="0" borderId="14" xfId="0" applyFont="1" applyBorder="1"/>
    <xf numFmtId="0" fontId="24" fillId="0" borderId="14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center"/>
    </xf>
    <xf numFmtId="0" fontId="24" fillId="0" borderId="31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/>
    </xf>
    <xf numFmtId="0" fontId="24" fillId="0" borderId="32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/>
    </xf>
    <xf numFmtId="0" fontId="25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4" fillId="0" borderId="36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/>
    </xf>
    <xf numFmtId="0" fontId="23" fillId="0" borderId="24" xfId="0" applyFont="1" applyBorder="1" applyAlignment="1">
      <alignment horizontal="left" vertical="center"/>
    </xf>
    <xf numFmtId="0" fontId="22" fillId="0" borderId="25" xfId="0" applyFont="1" applyBorder="1"/>
    <xf numFmtId="0" fontId="22" fillId="0" borderId="12" xfId="0" applyFont="1" applyBorder="1"/>
    <xf numFmtId="0" fontId="23" fillId="0" borderId="10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22" fillId="0" borderId="27" xfId="0" applyFont="1" applyBorder="1"/>
    <xf numFmtId="0" fontId="22" fillId="0" borderId="28" xfId="0" applyFont="1" applyBorder="1"/>
    <xf numFmtId="0" fontId="23" fillId="0" borderId="29" xfId="0" applyFont="1" applyBorder="1" applyAlignment="1">
      <alignment horizontal="left" vertical="center" wrapText="1"/>
    </xf>
    <xf numFmtId="0" fontId="22" fillId="0" borderId="30" xfId="0" applyFont="1" applyBorder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0" fillId="0" borderId="0" xfId="0" applyFont="1" applyAlignment="1"/>
    <xf numFmtId="0" fontId="29" fillId="0" borderId="0" xfId="0" applyFont="1" applyAlignment="1">
      <alignment horizontal="center" vertical="center"/>
    </xf>
    <xf numFmtId="0" fontId="22" fillId="0" borderId="40" xfId="0" applyFont="1" applyBorder="1"/>
    <xf numFmtId="0" fontId="22" fillId="0" borderId="37" xfId="0" applyFont="1" applyBorder="1"/>
    <xf numFmtId="0" fontId="22" fillId="0" borderId="41" xfId="0" applyFont="1" applyBorder="1"/>
    <xf numFmtId="0" fontId="22" fillId="0" borderId="38" xfId="0" applyFont="1" applyBorder="1"/>
    <xf numFmtId="0" fontId="24" fillId="0" borderId="33" xfId="0" applyFont="1" applyBorder="1" applyAlignment="1">
      <alignment horizontal="center" vertical="center" wrapText="1"/>
    </xf>
    <xf numFmtId="0" fontId="22" fillId="0" borderId="34" xfId="0" applyFont="1" applyBorder="1"/>
    <xf numFmtId="0" fontId="22" fillId="0" borderId="35" xfId="0" applyFont="1" applyBorder="1"/>
    <xf numFmtId="0" fontId="22" fillId="0" borderId="43" xfId="0" applyFont="1" applyBorder="1"/>
    <xf numFmtId="0" fontId="24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57">
    <cellStyle name="20% - Accent1" xfId="19" builtinId="30" customBuiltin="1"/>
    <cellStyle name="20% - Accent1 2" xfId="45"/>
    <cellStyle name="20% - Accent2" xfId="23" builtinId="34" customBuiltin="1"/>
    <cellStyle name="20% - Accent2 2" xfId="47"/>
    <cellStyle name="20% - Accent3" xfId="27" builtinId="38" customBuiltin="1"/>
    <cellStyle name="20% - Accent3 2" xfId="49"/>
    <cellStyle name="20% - Accent4" xfId="31" builtinId="42" customBuiltin="1"/>
    <cellStyle name="20% - Accent4 2" xfId="51"/>
    <cellStyle name="20% - Accent5" xfId="35" builtinId="46" customBuiltin="1"/>
    <cellStyle name="20% - Accent5 2" xfId="53"/>
    <cellStyle name="20% - Accent6" xfId="39" builtinId="50" customBuiltin="1"/>
    <cellStyle name="20% - Accent6 2" xfId="55"/>
    <cellStyle name="40% - Accent1" xfId="20" builtinId="31" customBuiltin="1"/>
    <cellStyle name="40% - Accent1 2" xfId="46"/>
    <cellStyle name="40% - Accent2" xfId="24" builtinId="35" customBuiltin="1"/>
    <cellStyle name="40% - Accent2 2" xfId="48"/>
    <cellStyle name="40% - Accent3" xfId="28" builtinId="39" customBuiltin="1"/>
    <cellStyle name="40% - Accent3 2" xfId="50"/>
    <cellStyle name="40% - Accent4" xfId="32" builtinId="43" customBuiltin="1"/>
    <cellStyle name="40% - Accent4 2" xfId="52"/>
    <cellStyle name="40% - Accent5" xfId="36" builtinId="47" customBuiltin="1"/>
    <cellStyle name="40% - Accent5 2" xfId="54"/>
    <cellStyle name="40% - Accent6" xfId="40" builtinId="51" customBuiltin="1"/>
    <cellStyle name="40% - Accent6 2" xfId="56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te" xfId="15" builtinId="10" customBuiltin="1"/>
    <cellStyle name="Note 2" xfId="44"/>
    <cellStyle name="Output" xfId="10" builtinId="21" customBuiltin="1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4" sqref="B4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168</v>
      </c>
    </row>
    <row r="2" spans="1:6" ht="14.7" customHeight="1" x14ac:dyDescent="0.3">
      <c r="A2" t="s">
        <v>1</v>
      </c>
      <c r="B2" t="s">
        <v>2</v>
      </c>
    </row>
    <row r="3" spans="1:6" ht="14.7" customHeight="1" x14ac:dyDescent="0.3">
      <c r="A3" t="s">
        <v>3</v>
      </c>
      <c r="B3" t="s">
        <v>169</v>
      </c>
    </row>
    <row r="4" spans="1:6" ht="14.7" customHeight="1" x14ac:dyDescent="0.3">
      <c r="A4" t="s">
        <v>4</v>
      </c>
      <c r="B4" t="s">
        <v>5</v>
      </c>
      <c r="E4">
        <v>0</v>
      </c>
      <c r="F4" t="s">
        <v>47</v>
      </c>
    </row>
    <row r="5" spans="1:6" ht="14.7" customHeight="1" x14ac:dyDescent="0.3">
      <c r="A5" t="s">
        <v>6</v>
      </c>
      <c r="B5" t="s">
        <v>7</v>
      </c>
      <c r="E5">
        <v>45</v>
      </c>
      <c r="F5" s="1" t="s">
        <v>46</v>
      </c>
    </row>
    <row r="6" spans="1:6" ht="14.7" customHeight="1" x14ac:dyDescent="0.3">
      <c r="E6">
        <v>60</v>
      </c>
      <c r="F6" s="1" t="s">
        <v>45</v>
      </c>
    </row>
    <row r="7" spans="1:6" ht="14.7" customHeight="1" x14ac:dyDescent="0.3">
      <c r="E7">
        <v>70</v>
      </c>
      <c r="F7" s="1" t="s">
        <v>44</v>
      </c>
    </row>
    <row r="8" spans="1:6" ht="14.7" customHeight="1" x14ac:dyDescent="0.3">
      <c r="E8">
        <v>80</v>
      </c>
      <c r="F8" s="1" t="s">
        <v>43</v>
      </c>
    </row>
    <row r="9" spans="1:6" ht="14.7" customHeight="1" x14ac:dyDescent="0.3">
      <c r="E9">
        <v>90</v>
      </c>
      <c r="F9" s="1" t="s">
        <v>42</v>
      </c>
    </row>
  </sheetData>
  <sortState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workbookViewId="0">
      <selection activeCell="G11" sqref="G11"/>
    </sheetView>
  </sheetViews>
  <sheetFormatPr defaultColWidth="8.6640625" defaultRowHeight="14.7" customHeight="1" x14ac:dyDescent="0.3"/>
  <cols>
    <col min="1" max="1" width="6.6640625" bestFit="1" customWidth="1"/>
    <col min="2" max="3" width="11.109375" bestFit="1" customWidth="1"/>
    <col min="4" max="4" width="12.33203125" customWidth="1"/>
    <col min="5" max="5" width="6.6640625" customWidth="1"/>
    <col min="6" max="7" width="9.33203125" customWidth="1"/>
    <col min="8" max="8" width="11.6640625" customWidth="1"/>
    <col min="9" max="9" width="9.109375" customWidth="1"/>
    <col min="10" max="12" width="9.109375" style="8" customWidth="1"/>
    <col min="13" max="13" width="9" customWidth="1"/>
    <col min="14" max="14" width="9.33203125" customWidth="1"/>
    <col min="15" max="15" width="11.109375" customWidth="1"/>
    <col min="16" max="17" width="8.6640625" customWidth="1"/>
    <col min="18" max="19" width="8.88671875" customWidth="1"/>
    <col min="21" max="21" width="16.6640625" customWidth="1"/>
  </cols>
  <sheetData>
    <row r="1" spans="1:21" ht="39.6" customHeight="1" x14ac:dyDescent="0.3">
      <c r="A1" t="s">
        <v>8</v>
      </c>
      <c r="B1" t="s">
        <v>9</v>
      </c>
      <c r="C1" s="1" t="s">
        <v>10</v>
      </c>
      <c r="D1" s="1" t="s">
        <v>11</v>
      </c>
      <c r="E1" s="1" t="s">
        <v>12</v>
      </c>
      <c r="F1" s="4" t="s">
        <v>13</v>
      </c>
      <c r="G1" s="7" t="s">
        <v>74</v>
      </c>
      <c r="H1" s="2" t="s">
        <v>38</v>
      </c>
      <c r="I1" s="4" t="s">
        <v>53</v>
      </c>
      <c r="J1" s="7" t="s">
        <v>72</v>
      </c>
      <c r="K1" s="7" t="s">
        <v>87</v>
      </c>
      <c r="L1" s="7"/>
      <c r="M1" s="4" t="s">
        <v>39</v>
      </c>
      <c r="N1" s="4" t="s">
        <v>40</v>
      </c>
      <c r="O1" s="4" t="s">
        <v>49</v>
      </c>
      <c r="P1" s="4" t="s">
        <v>51</v>
      </c>
      <c r="Q1" s="4" t="s">
        <v>50</v>
      </c>
      <c r="R1" s="4" t="s">
        <v>52</v>
      </c>
      <c r="S1" s="7" t="s">
        <v>88</v>
      </c>
      <c r="T1" s="1" t="s">
        <v>41</v>
      </c>
      <c r="U1" s="1" t="s">
        <v>48</v>
      </c>
    </row>
    <row r="2" spans="1:21" ht="14.7" customHeight="1" x14ac:dyDescent="0.3">
      <c r="A2" s="25" t="s">
        <v>118</v>
      </c>
      <c r="B2" s="25" t="s">
        <v>7</v>
      </c>
      <c r="C2" s="25" t="s">
        <v>119</v>
      </c>
      <c r="D2" s="25" t="s">
        <v>120</v>
      </c>
      <c r="G2" t="str">
        <f>IF(AND(E2="",F2=""),"",MAX(E2:F2))</f>
        <v/>
      </c>
      <c r="J2" s="9" t="str">
        <f>IF(AND(H2="",I2=""),"",MAX(H2:I2))</f>
        <v/>
      </c>
      <c r="K2" s="9" t="str">
        <f>IF(AND(G2="",J2=""),"",SUM(G2,J2))</f>
        <v/>
      </c>
      <c r="L2" s="9"/>
      <c r="O2" t="str">
        <f>IF(AND(M2="",N2=""),"",M2+N2)</f>
        <v/>
      </c>
      <c r="R2" t="str">
        <f>IF(AND(P2="",Q2=""),"",P2+Q2)</f>
        <v/>
      </c>
      <c r="S2" t="str">
        <f>IF(AND(O2="",R2=""),"",MAX(O2,R2))</f>
        <v/>
      </c>
      <c r="T2" s="1">
        <f>+MAX(E2:F2)+MAX(H2:I2)+MAX(O2,R2)</f>
        <v>0</v>
      </c>
      <c r="U2" s="2" t="str">
        <f>+VLOOKUP(T2,'Detalji 1'!$E$4:$F$9,2,TRUE)</f>
        <v>F</v>
      </c>
    </row>
    <row r="3" spans="1:21" ht="14.7" customHeight="1" x14ac:dyDescent="0.3">
      <c r="A3" s="25" t="s">
        <v>15</v>
      </c>
      <c r="B3" s="25" t="s">
        <v>16</v>
      </c>
      <c r="C3" s="25" t="s">
        <v>30</v>
      </c>
      <c r="D3" s="25" t="s">
        <v>121</v>
      </c>
      <c r="G3" t="str">
        <f t="shared" ref="G3:G56" si="0">IF(AND(E3="",F3=""),"",MAX(E3:F3))</f>
        <v/>
      </c>
      <c r="H3">
        <v>0</v>
      </c>
      <c r="J3" s="9">
        <f t="shared" ref="J3:J56" si="1">IF(AND(H3="",I3=""),"",MAX(H3:I3))</f>
        <v>0</v>
      </c>
      <c r="K3" s="9">
        <f t="shared" ref="K3:K56" si="2">IF(AND(G3="",J3=""),"",SUM(G3,J3))</f>
        <v>0</v>
      </c>
      <c r="L3" s="9"/>
      <c r="O3" t="str">
        <f t="shared" ref="O3:O56" si="3">IF(AND(M3="",N3=""),"",M3+N3)</f>
        <v/>
      </c>
      <c r="R3" t="str">
        <f t="shared" ref="R3:R56" si="4">IF(AND(P3="",Q3=""),"",P3+Q3)</f>
        <v/>
      </c>
      <c r="S3" t="str">
        <f t="shared" ref="S3:S56" si="5">IF(AND(O3="",R3=""),"",MAX(O3,R3))</f>
        <v/>
      </c>
      <c r="T3" s="1">
        <f t="shared" ref="T3:T33" si="6">+MAX(E3:F3)+MAX(H3:I3)+MAX(O3,R3)</f>
        <v>0</v>
      </c>
      <c r="U3" s="2" t="str">
        <f>+VLOOKUP(T3,'Detalji 1'!$E$4:$F$9,2,TRUE)</f>
        <v>F</v>
      </c>
    </row>
    <row r="4" spans="1:21" ht="14.7" customHeight="1" x14ac:dyDescent="0.3">
      <c r="A4" s="25" t="s">
        <v>17</v>
      </c>
      <c r="B4" s="25" t="s">
        <v>16</v>
      </c>
      <c r="C4" s="25" t="s">
        <v>122</v>
      </c>
      <c r="D4" s="25" t="s">
        <v>123</v>
      </c>
      <c r="G4" t="str">
        <f t="shared" si="0"/>
        <v/>
      </c>
      <c r="J4" s="9" t="str">
        <f t="shared" si="1"/>
        <v/>
      </c>
      <c r="K4" s="9" t="str">
        <f t="shared" si="2"/>
        <v/>
      </c>
      <c r="L4" s="9"/>
      <c r="O4" t="str">
        <f t="shared" si="3"/>
        <v/>
      </c>
      <c r="R4" t="str">
        <f t="shared" si="4"/>
        <v/>
      </c>
      <c r="S4" t="str">
        <f t="shared" si="5"/>
        <v/>
      </c>
      <c r="T4" s="1">
        <f t="shared" si="6"/>
        <v>0</v>
      </c>
      <c r="U4" s="2" t="str">
        <f>+VLOOKUP(T4,'Detalji 1'!$E$4:$F$9,2,TRUE)</f>
        <v>F</v>
      </c>
    </row>
    <row r="5" spans="1:21" ht="14.7" customHeight="1" x14ac:dyDescent="0.3">
      <c r="A5" s="25" t="s">
        <v>20</v>
      </c>
      <c r="B5" s="25" t="s">
        <v>16</v>
      </c>
      <c r="C5" s="25" t="s">
        <v>124</v>
      </c>
      <c r="D5" s="25" t="s">
        <v>125</v>
      </c>
      <c r="G5" t="str">
        <f t="shared" si="0"/>
        <v/>
      </c>
      <c r="H5">
        <v>6</v>
      </c>
      <c r="J5" s="9">
        <f t="shared" si="1"/>
        <v>6</v>
      </c>
      <c r="K5" s="9">
        <f t="shared" si="2"/>
        <v>6</v>
      </c>
      <c r="L5" s="9"/>
      <c r="O5" t="str">
        <f t="shared" si="3"/>
        <v/>
      </c>
      <c r="R5" t="str">
        <f t="shared" si="4"/>
        <v/>
      </c>
      <c r="S5" t="str">
        <f t="shared" si="5"/>
        <v/>
      </c>
      <c r="T5" s="1">
        <f t="shared" si="6"/>
        <v>6</v>
      </c>
      <c r="U5" s="2" t="str">
        <f>+VLOOKUP(T5,'Detalji 1'!$E$4:$F$9,2,TRUE)</f>
        <v>F</v>
      </c>
    </row>
    <row r="6" spans="1:21" ht="14.7" customHeight="1" x14ac:dyDescent="0.3">
      <c r="A6" s="25" t="s">
        <v>126</v>
      </c>
      <c r="B6" s="25" t="s">
        <v>16</v>
      </c>
      <c r="C6" s="25" t="s">
        <v>127</v>
      </c>
      <c r="D6" s="25" t="s">
        <v>128</v>
      </c>
      <c r="G6" t="str">
        <f t="shared" si="0"/>
        <v/>
      </c>
      <c r="H6">
        <v>3</v>
      </c>
      <c r="J6" s="9">
        <f t="shared" si="1"/>
        <v>3</v>
      </c>
      <c r="K6" s="9">
        <f t="shared" si="2"/>
        <v>3</v>
      </c>
      <c r="L6" s="9"/>
      <c r="O6" t="str">
        <f t="shared" si="3"/>
        <v/>
      </c>
      <c r="R6" t="str">
        <f t="shared" si="4"/>
        <v/>
      </c>
      <c r="S6" t="str">
        <f t="shared" si="5"/>
        <v/>
      </c>
      <c r="T6">
        <f t="shared" si="6"/>
        <v>3</v>
      </c>
      <c r="U6" s="3" t="str">
        <f>+VLOOKUP(T6,'Detalji 1'!$E$4:$F$9,2,TRUE)</f>
        <v>F</v>
      </c>
    </row>
    <row r="7" spans="1:21" ht="14.7" customHeight="1" x14ac:dyDescent="0.3">
      <c r="A7" s="25" t="s">
        <v>26</v>
      </c>
      <c r="B7" s="25" t="s">
        <v>16</v>
      </c>
      <c r="C7" s="25" t="s">
        <v>129</v>
      </c>
      <c r="D7" s="25" t="s">
        <v>130</v>
      </c>
      <c r="G7" t="str">
        <f t="shared" si="0"/>
        <v/>
      </c>
      <c r="H7">
        <v>18</v>
      </c>
      <c r="J7" s="9">
        <f t="shared" si="1"/>
        <v>18</v>
      </c>
      <c r="K7" s="9">
        <f t="shared" si="2"/>
        <v>18</v>
      </c>
      <c r="L7" s="9"/>
      <c r="O7" t="str">
        <f t="shared" si="3"/>
        <v/>
      </c>
      <c r="R7" t="str">
        <f t="shared" si="4"/>
        <v/>
      </c>
      <c r="S7" t="str">
        <f t="shared" si="5"/>
        <v/>
      </c>
      <c r="T7" s="1">
        <f t="shared" si="6"/>
        <v>18</v>
      </c>
      <c r="U7" s="2" t="str">
        <f>+VLOOKUP(T7,'Detalji 1'!$E$4:$F$9,2,TRUE)</f>
        <v>F</v>
      </c>
    </row>
    <row r="8" spans="1:21" ht="14.7" customHeight="1" x14ac:dyDescent="0.3">
      <c r="A8" s="25" t="s">
        <v>31</v>
      </c>
      <c r="B8" s="25" t="s">
        <v>16</v>
      </c>
      <c r="C8" s="25" t="s">
        <v>131</v>
      </c>
      <c r="D8" s="25" t="s">
        <v>132</v>
      </c>
      <c r="G8" t="str">
        <f t="shared" si="0"/>
        <v/>
      </c>
      <c r="H8">
        <v>10</v>
      </c>
      <c r="J8" s="9">
        <f t="shared" si="1"/>
        <v>10</v>
      </c>
      <c r="K8" s="9">
        <f t="shared" si="2"/>
        <v>10</v>
      </c>
      <c r="L8" s="9"/>
      <c r="O8" t="str">
        <f t="shared" si="3"/>
        <v/>
      </c>
      <c r="R8" t="str">
        <f t="shared" si="4"/>
        <v/>
      </c>
      <c r="S8" t="str">
        <f t="shared" si="5"/>
        <v/>
      </c>
      <c r="T8">
        <f t="shared" si="6"/>
        <v>10</v>
      </c>
      <c r="U8" s="3" t="str">
        <f>+VLOOKUP(T8,'Detalji 1'!$E$4:$F$9,2,TRUE)</f>
        <v>F</v>
      </c>
    </row>
    <row r="9" spans="1:21" ht="14.7" customHeight="1" x14ac:dyDescent="0.3">
      <c r="A9" s="25" t="s">
        <v>133</v>
      </c>
      <c r="B9" s="25" t="s">
        <v>16</v>
      </c>
      <c r="C9" s="25" t="s">
        <v>134</v>
      </c>
      <c r="D9" s="25" t="s">
        <v>135</v>
      </c>
      <c r="G9" t="str">
        <f t="shared" si="0"/>
        <v/>
      </c>
      <c r="H9">
        <v>17</v>
      </c>
      <c r="J9" s="9">
        <f t="shared" si="1"/>
        <v>17</v>
      </c>
      <c r="K9" s="9">
        <f t="shared" si="2"/>
        <v>17</v>
      </c>
      <c r="L9" s="9"/>
      <c r="O9" t="str">
        <f t="shared" si="3"/>
        <v/>
      </c>
      <c r="R9" t="str">
        <f t="shared" si="4"/>
        <v/>
      </c>
      <c r="S9" t="str">
        <f t="shared" si="5"/>
        <v/>
      </c>
      <c r="T9" s="1">
        <f t="shared" si="6"/>
        <v>17</v>
      </c>
      <c r="U9" s="2" t="str">
        <f>+VLOOKUP(T9,'Detalji 1'!$E$4:$F$9,2,TRUE)</f>
        <v>F</v>
      </c>
    </row>
    <row r="10" spans="1:21" ht="14.7" customHeight="1" x14ac:dyDescent="0.3">
      <c r="A10" s="25" t="s">
        <v>21</v>
      </c>
      <c r="B10" s="25" t="s">
        <v>33</v>
      </c>
      <c r="C10" s="25" t="s">
        <v>14</v>
      </c>
      <c r="D10" s="25" t="s">
        <v>136</v>
      </c>
      <c r="G10" t="str">
        <f t="shared" si="0"/>
        <v/>
      </c>
      <c r="J10" s="9" t="str">
        <f t="shared" si="1"/>
        <v/>
      </c>
      <c r="K10" s="9" t="str">
        <f t="shared" si="2"/>
        <v/>
      </c>
      <c r="L10" s="9"/>
      <c r="O10" t="str">
        <f t="shared" si="3"/>
        <v/>
      </c>
      <c r="R10" t="str">
        <f t="shared" si="4"/>
        <v/>
      </c>
      <c r="S10" t="str">
        <f t="shared" si="5"/>
        <v/>
      </c>
      <c r="T10">
        <f t="shared" si="6"/>
        <v>0</v>
      </c>
      <c r="U10" s="3" t="str">
        <f>+VLOOKUP(T10,'Detalji 1'!$E$4:$F$9,2,TRUE)</f>
        <v>F</v>
      </c>
    </row>
    <row r="11" spans="1:21" ht="14.7" customHeight="1" x14ac:dyDescent="0.3">
      <c r="A11" s="25" t="s">
        <v>22</v>
      </c>
      <c r="B11" s="25" t="s">
        <v>33</v>
      </c>
      <c r="C11" s="25" t="s">
        <v>137</v>
      </c>
      <c r="D11" s="25" t="s">
        <v>138</v>
      </c>
      <c r="G11" t="str">
        <f t="shared" si="0"/>
        <v/>
      </c>
      <c r="H11">
        <v>9</v>
      </c>
      <c r="J11" s="9">
        <f t="shared" si="1"/>
        <v>9</v>
      </c>
      <c r="K11" s="9">
        <f t="shared" si="2"/>
        <v>9</v>
      </c>
      <c r="L11" s="9"/>
      <c r="O11" t="str">
        <f t="shared" si="3"/>
        <v/>
      </c>
      <c r="R11" t="str">
        <f t="shared" si="4"/>
        <v/>
      </c>
      <c r="S11" t="str">
        <f t="shared" si="5"/>
        <v/>
      </c>
      <c r="T11" s="1">
        <f t="shared" si="6"/>
        <v>9</v>
      </c>
      <c r="U11" s="2" t="str">
        <f>+VLOOKUP(T11,'Detalji 1'!$E$4:$F$9,2,TRUE)</f>
        <v>F</v>
      </c>
    </row>
    <row r="12" spans="1:21" ht="14.7" customHeight="1" x14ac:dyDescent="0.3">
      <c r="A12" s="25" t="s">
        <v>139</v>
      </c>
      <c r="B12" s="25" t="s">
        <v>33</v>
      </c>
      <c r="C12" s="25" t="s">
        <v>140</v>
      </c>
      <c r="D12" s="25" t="s">
        <v>141</v>
      </c>
      <c r="G12" t="str">
        <f t="shared" si="0"/>
        <v/>
      </c>
      <c r="H12">
        <v>11</v>
      </c>
      <c r="J12" s="9">
        <f t="shared" si="1"/>
        <v>11</v>
      </c>
      <c r="K12" s="9">
        <f t="shared" si="2"/>
        <v>11</v>
      </c>
      <c r="L12" s="9"/>
      <c r="O12" t="str">
        <f t="shared" si="3"/>
        <v/>
      </c>
      <c r="R12" t="str">
        <f t="shared" si="4"/>
        <v/>
      </c>
      <c r="S12" t="str">
        <f t="shared" si="5"/>
        <v/>
      </c>
      <c r="T12" s="1">
        <f t="shared" si="6"/>
        <v>11</v>
      </c>
      <c r="U12" s="2" t="str">
        <f>+VLOOKUP(T12,'Detalji 1'!$E$4:$F$9,2,TRUE)</f>
        <v>F</v>
      </c>
    </row>
    <row r="13" spans="1:21" ht="14.7" customHeight="1" x14ac:dyDescent="0.3">
      <c r="A13" s="25" t="s">
        <v>23</v>
      </c>
      <c r="B13" s="25" t="s">
        <v>33</v>
      </c>
      <c r="C13" s="25" t="s">
        <v>27</v>
      </c>
      <c r="D13" s="25" t="s">
        <v>142</v>
      </c>
      <c r="G13" t="str">
        <f t="shared" si="0"/>
        <v/>
      </c>
      <c r="H13">
        <v>14</v>
      </c>
      <c r="J13" s="9">
        <f t="shared" si="1"/>
        <v>14</v>
      </c>
      <c r="K13" s="9">
        <f t="shared" si="2"/>
        <v>14</v>
      </c>
      <c r="L13" s="9"/>
      <c r="O13" t="str">
        <f t="shared" si="3"/>
        <v/>
      </c>
      <c r="R13" t="str">
        <f t="shared" si="4"/>
        <v/>
      </c>
      <c r="S13" t="str">
        <f t="shared" si="5"/>
        <v/>
      </c>
      <c r="T13" s="1">
        <f t="shared" si="6"/>
        <v>14</v>
      </c>
      <c r="U13" s="2" t="str">
        <f>+VLOOKUP(T13,'Detalji 1'!$E$4:$F$9,2,TRUE)</f>
        <v>F</v>
      </c>
    </row>
    <row r="14" spans="1:21" ht="14.7" customHeight="1" x14ac:dyDescent="0.3">
      <c r="A14" s="25" t="s">
        <v>24</v>
      </c>
      <c r="B14" s="25" t="s">
        <v>33</v>
      </c>
      <c r="C14" s="25" t="s">
        <v>143</v>
      </c>
      <c r="D14" s="25" t="s">
        <v>144</v>
      </c>
      <c r="G14" t="str">
        <f t="shared" si="0"/>
        <v/>
      </c>
      <c r="H14">
        <v>18</v>
      </c>
      <c r="J14" s="9">
        <f t="shared" si="1"/>
        <v>18</v>
      </c>
      <c r="K14" s="9">
        <f t="shared" si="2"/>
        <v>18</v>
      </c>
      <c r="L14" s="9"/>
      <c r="O14" t="str">
        <f t="shared" si="3"/>
        <v/>
      </c>
      <c r="R14" t="str">
        <f t="shared" si="4"/>
        <v/>
      </c>
      <c r="S14" t="str">
        <f t="shared" si="5"/>
        <v/>
      </c>
      <c r="T14" s="1">
        <f t="shared" si="6"/>
        <v>18</v>
      </c>
      <c r="U14" s="2" t="str">
        <f>+VLOOKUP(T14,'Detalji 1'!$E$4:$F$9,2,TRUE)</f>
        <v>F</v>
      </c>
    </row>
    <row r="15" spans="1:21" ht="14.7" customHeight="1" x14ac:dyDescent="0.3">
      <c r="A15" s="25" t="s">
        <v>26</v>
      </c>
      <c r="B15" s="25" t="s">
        <v>33</v>
      </c>
      <c r="C15" s="25" t="s">
        <v>145</v>
      </c>
      <c r="D15" s="25" t="s">
        <v>36</v>
      </c>
      <c r="G15" t="str">
        <f t="shared" si="0"/>
        <v/>
      </c>
      <c r="H15">
        <v>0</v>
      </c>
      <c r="J15" s="9">
        <f t="shared" si="1"/>
        <v>0</v>
      </c>
      <c r="K15" s="9">
        <f t="shared" si="2"/>
        <v>0</v>
      </c>
      <c r="L15" s="9"/>
      <c r="O15" t="str">
        <f t="shared" si="3"/>
        <v/>
      </c>
      <c r="R15" t="str">
        <f t="shared" si="4"/>
        <v/>
      </c>
      <c r="S15" t="str">
        <f t="shared" si="5"/>
        <v/>
      </c>
      <c r="T15">
        <f t="shared" si="6"/>
        <v>0</v>
      </c>
      <c r="U15" s="3" t="str">
        <f>+VLOOKUP(T15,'Detalji 1'!$E$4:$F$9,2,TRUE)</f>
        <v>F</v>
      </c>
    </row>
    <row r="16" spans="1:21" ht="14.7" customHeight="1" x14ac:dyDescent="0.3">
      <c r="A16" s="25" t="s">
        <v>146</v>
      </c>
      <c r="B16" s="25" t="s">
        <v>33</v>
      </c>
      <c r="C16" s="25" t="s">
        <v>143</v>
      </c>
      <c r="D16" s="25" t="s">
        <v>147</v>
      </c>
      <c r="G16" t="str">
        <f t="shared" si="0"/>
        <v/>
      </c>
      <c r="J16" s="9" t="str">
        <f t="shared" si="1"/>
        <v/>
      </c>
      <c r="K16" s="9" t="str">
        <f t="shared" si="2"/>
        <v/>
      </c>
      <c r="L16" s="9"/>
      <c r="O16" t="str">
        <f t="shared" si="3"/>
        <v/>
      </c>
      <c r="R16" t="str">
        <f t="shared" si="4"/>
        <v/>
      </c>
      <c r="S16" t="str">
        <f t="shared" si="5"/>
        <v/>
      </c>
      <c r="T16" s="1">
        <f t="shared" si="6"/>
        <v>0</v>
      </c>
      <c r="U16" s="2" t="str">
        <f>+VLOOKUP(T16,'Detalji 1'!$E$4:$F$9,2,TRUE)</f>
        <v>F</v>
      </c>
    </row>
    <row r="17" spans="1:21" ht="14.7" customHeight="1" x14ac:dyDescent="0.3">
      <c r="A17" s="25" t="s">
        <v>28</v>
      </c>
      <c r="B17" s="25" t="s">
        <v>33</v>
      </c>
      <c r="C17" s="25" t="s">
        <v>148</v>
      </c>
      <c r="D17" s="25" t="s">
        <v>149</v>
      </c>
      <c r="G17" t="str">
        <f t="shared" si="0"/>
        <v/>
      </c>
      <c r="J17" s="9" t="str">
        <f t="shared" si="1"/>
        <v/>
      </c>
      <c r="K17" s="9" t="str">
        <f t="shared" si="2"/>
        <v/>
      </c>
      <c r="L17" s="9"/>
      <c r="O17" t="str">
        <f t="shared" si="3"/>
        <v/>
      </c>
      <c r="R17" t="str">
        <f t="shared" si="4"/>
        <v/>
      </c>
      <c r="S17" t="str">
        <f t="shared" si="5"/>
        <v/>
      </c>
      <c r="T17">
        <f t="shared" si="6"/>
        <v>0</v>
      </c>
      <c r="U17" s="3" t="str">
        <f>+VLOOKUP(T17,'Detalji 1'!$E$4:$F$9,2,TRUE)</f>
        <v>F</v>
      </c>
    </row>
    <row r="18" spans="1:21" ht="14.7" customHeight="1" x14ac:dyDescent="0.3">
      <c r="A18" s="25" t="s">
        <v>29</v>
      </c>
      <c r="B18" s="25" t="s">
        <v>33</v>
      </c>
      <c r="C18" s="25" t="s">
        <v>14</v>
      </c>
      <c r="D18" s="25" t="s">
        <v>150</v>
      </c>
      <c r="G18" t="str">
        <f t="shared" si="0"/>
        <v/>
      </c>
      <c r="H18">
        <v>0</v>
      </c>
      <c r="J18" s="9">
        <f t="shared" si="1"/>
        <v>0</v>
      </c>
      <c r="K18" s="9">
        <f t="shared" si="2"/>
        <v>0</v>
      </c>
      <c r="L18" s="9"/>
      <c r="O18" t="str">
        <f t="shared" si="3"/>
        <v/>
      </c>
      <c r="R18" t="str">
        <f t="shared" si="4"/>
        <v/>
      </c>
      <c r="S18" t="str">
        <f t="shared" si="5"/>
        <v/>
      </c>
      <c r="T18" s="1">
        <f t="shared" si="6"/>
        <v>0</v>
      </c>
      <c r="U18" s="2" t="str">
        <f>+VLOOKUP(T18,'Detalji 1'!$E$4:$F$9,2,TRUE)</f>
        <v>F</v>
      </c>
    </row>
    <row r="19" spans="1:21" ht="14.7" customHeight="1" x14ac:dyDescent="0.3">
      <c r="A19" s="25" t="s">
        <v>31</v>
      </c>
      <c r="B19" s="25" t="s">
        <v>33</v>
      </c>
      <c r="C19" s="25" t="s">
        <v>19</v>
      </c>
      <c r="D19" s="25" t="s">
        <v>151</v>
      </c>
      <c r="G19" t="str">
        <f t="shared" si="0"/>
        <v/>
      </c>
      <c r="J19" s="9" t="str">
        <f t="shared" si="1"/>
        <v/>
      </c>
      <c r="K19" s="9" t="str">
        <f t="shared" si="2"/>
        <v/>
      </c>
      <c r="L19" s="9"/>
      <c r="O19" t="str">
        <f t="shared" si="3"/>
        <v/>
      </c>
      <c r="R19" t="str">
        <f t="shared" si="4"/>
        <v/>
      </c>
      <c r="S19" t="str">
        <f t="shared" si="5"/>
        <v/>
      </c>
      <c r="T19" s="1">
        <f t="shared" si="6"/>
        <v>0</v>
      </c>
      <c r="U19" s="2" t="str">
        <f>+VLOOKUP(T19,'Detalji 1'!$E$4:$F$9,2,TRUE)</f>
        <v>F</v>
      </c>
    </row>
    <row r="20" spans="1:21" ht="14.7" customHeight="1" x14ac:dyDescent="0.3">
      <c r="A20" s="25" t="s">
        <v>32</v>
      </c>
      <c r="B20" s="25" t="s">
        <v>33</v>
      </c>
      <c r="C20" s="25" t="s">
        <v>134</v>
      </c>
      <c r="D20" s="25" t="s">
        <v>152</v>
      </c>
      <c r="G20" t="str">
        <f t="shared" si="0"/>
        <v/>
      </c>
      <c r="H20">
        <v>3</v>
      </c>
      <c r="J20" s="9">
        <f t="shared" si="1"/>
        <v>3</v>
      </c>
      <c r="K20" s="9">
        <f t="shared" si="2"/>
        <v>3</v>
      </c>
      <c r="L20" s="9"/>
      <c r="O20" t="str">
        <f t="shared" si="3"/>
        <v/>
      </c>
      <c r="R20" t="str">
        <f t="shared" si="4"/>
        <v/>
      </c>
      <c r="S20" t="str">
        <f t="shared" si="5"/>
        <v/>
      </c>
      <c r="T20" s="1">
        <f t="shared" si="6"/>
        <v>3</v>
      </c>
      <c r="U20" s="2" t="str">
        <f>+VLOOKUP(T20,'Detalji 1'!$E$4:$F$9,2,TRUE)</f>
        <v>F</v>
      </c>
    </row>
    <row r="21" spans="1:21" ht="14.7" customHeight="1" x14ac:dyDescent="0.3">
      <c r="A21" s="25" t="s">
        <v>153</v>
      </c>
      <c r="B21" s="25" t="s">
        <v>33</v>
      </c>
      <c r="C21" s="25" t="s">
        <v>25</v>
      </c>
      <c r="D21" s="25" t="s">
        <v>154</v>
      </c>
      <c r="G21" t="str">
        <f t="shared" si="0"/>
        <v/>
      </c>
      <c r="H21">
        <v>5</v>
      </c>
      <c r="J21" s="9">
        <f t="shared" si="1"/>
        <v>5</v>
      </c>
      <c r="K21" s="9">
        <f t="shared" si="2"/>
        <v>5</v>
      </c>
      <c r="L21" s="9"/>
      <c r="O21" t="str">
        <f t="shared" si="3"/>
        <v/>
      </c>
      <c r="R21" t="str">
        <f t="shared" si="4"/>
        <v/>
      </c>
      <c r="S21" t="str">
        <f t="shared" si="5"/>
        <v/>
      </c>
      <c r="T21" s="1">
        <f t="shared" si="6"/>
        <v>5</v>
      </c>
      <c r="U21" s="2" t="str">
        <f>+VLOOKUP(T21,'Detalji 1'!$E$4:$F$9,2,TRUE)</f>
        <v>F</v>
      </c>
    </row>
    <row r="22" spans="1:21" ht="14.7" customHeight="1" x14ac:dyDescent="0.3">
      <c r="A22" s="25" t="s">
        <v>155</v>
      </c>
      <c r="B22" s="25" t="s">
        <v>34</v>
      </c>
      <c r="C22" s="25" t="s">
        <v>156</v>
      </c>
      <c r="D22" s="25" t="s">
        <v>157</v>
      </c>
      <c r="G22" t="str">
        <f t="shared" si="0"/>
        <v/>
      </c>
      <c r="J22" s="9" t="str">
        <f t="shared" si="1"/>
        <v/>
      </c>
      <c r="K22" s="9" t="str">
        <f t="shared" si="2"/>
        <v/>
      </c>
      <c r="L22" s="9"/>
      <c r="O22" t="str">
        <f t="shared" si="3"/>
        <v/>
      </c>
      <c r="R22" t="str">
        <f t="shared" si="4"/>
        <v/>
      </c>
      <c r="S22" t="str">
        <f t="shared" si="5"/>
        <v/>
      </c>
      <c r="T22">
        <f t="shared" si="6"/>
        <v>0</v>
      </c>
      <c r="U22" s="3" t="str">
        <f>+VLOOKUP(T22,'Detalji 1'!$E$4:$F$9,2,TRUE)</f>
        <v>F</v>
      </c>
    </row>
    <row r="23" spans="1:21" ht="14.7" customHeight="1" x14ac:dyDescent="0.3">
      <c r="A23" s="25" t="s">
        <v>23</v>
      </c>
      <c r="B23" s="25" t="s">
        <v>34</v>
      </c>
      <c r="C23" s="25" t="s">
        <v>158</v>
      </c>
      <c r="D23" s="25" t="s">
        <v>159</v>
      </c>
      <c r="G23" t="str">
        <f t="shared" si="0"/>
        <v/>
      </c>
      <c r="J23" s="9" t="str">
        <f t="shared" si="1"/>
        <v/>
      </c>
      <c r="K23" s="9" t="str">
        <f t="shared" si="2"/>
        <v/>
      </c>
      <c r="L23" s="9"/>
      <c r="O23" t="str">
        <f t="shared" si="3"/>
        <v/>
      </c>
      <c r="R23" t="str">
        <f t="shared" si="4"/>
        <v/>
      </c>
      <c r="S23" t="str">
        <f t="shared" si="5"/>
        <v/>
      </c>
      <c r="T23">
        <f t="shared" si="6"/>
        <v>0</v>
      </c>
      <c r="U23" s="3" t="str">
        <f>+VLOOKUP(T23,'Detalji 1'!$E$4:$F$9,2,TRUE)</f>
        <v>F</v>
      </c>
    </row>
    <row r="24" spans="1:21" ht="14.7" customHeight="1" x14ac:dyDescent="0.3">
      <c r="A24" s="25" t="s">
        <v>133</v>
      </c>
      <c r="B24" s="25" t="s">
        <v>34</v>
      </c>
      <c r="C24" s="25" t="s">
        <v>160</v>
      </c>
      <c r="D24" s="25" t="s">
        <v>161</v>
      </c>
      <c r="G24" t="str">
        <f t="shared" si="0"/>
        <v/>
      </c>
      <c r="H24">
        <v>4</v>
      </c>
      <c r="J24" s="9">
        <f t="shared" si="1"/>
        <v>4</v>
      </c>
      <c r="K24" s="9">
        <f t="shared" si="2"/>
        <v>4</v>
      </c>
      <c r="L24" s="9"/>
      <c r="O24" t="str">
        <f t="shared" si="3"/>
        <v/>
      </c>
      <c r="R24" t="str">
        <f t="shared" si="4"/>
        <v/>
      </c>
      <c r="S24" t="str">
        <f t="shared" si="5"/>
        <v/>
      </c>
      <c r="T24" s="1">
        <f t="shared" si="6"/>
        <v>4</v>
      </c>
      <c r="U24" s="2" t="str">
        <f>+VLOOKUP(T24,'Detalji 1'!$E$4:$F$9,2,TRUE)</f>
        <v>F</v>
      </c>
    </row>
    <row r="25" spans="1:21" ht="14.7" customHeight="1" x14ac:dyDescent="0.3">
      <c r="A25" s="25" t="s">
        <v>162</v>
      </c>
      <c r="B25" s="25" t="s">
        <v>34</v>
      </c>
      <c r="C25" s="25" t="s">
        <v>18</v>
      </c>
      <c r="D25" s="25" t="s">
        <v>163</v>
      </c>
      <c r="G25" t="str">
        <f t="shared" si="0"/>
        <v/>
      </c>
      <c r="H25">
        <v>7</v>
      </c>
      <c r="J25" s="9">
        <f t="shared" si="1"/>
        <v>7</v>
      </c>
      <c r="K25" s="9">
        <f t="shared" si="2"/>
        <v>7</v>
      </c>
      <c r="L25" s="9"/>
      <c r="O25" t="str">
        <f t="shared" si="3"/>
        <v/>
      </c>
      <c r="R25" t="str">
        <f t="shared" si="4"/>
        <v/>
      </c>
      <c r="S25" t="str">
        <f t="shared" si="5"/>
        <v/>
      </c>
      <c r="T25" s="1">
        <f t="shared" si="6"/>
        <v>7</v>
      </c>
      <c r="U25" s="2" t="str">
        <f>+VLOOKUP(T25,'Detalji 1'!$E$4:$F$9,2,TRUE)</f>
        <v>F</v>
      </c>
    </row>
    <row r="26" spans="1:21" ht="14.7" customHeight="1" x14ac:dyDescent="0.3">
      <c r="A26" s="25" t="s">
        <v>164</v>
      </c>
      <c r="B26" s="25" t="s">
        <v>35</v>
      </c>
      <c r="C26" s="25" t="s">
        <v>37</v>
      </c>
      <c r="D26" s="25" t="s">
        <v>165</v>
      </c>
      <c r="G26" t="str">
        <f t="shared" si="0"/>
        <v/>
      </c>
      <c r="J26" s="9" t="str">
        <f t="shared" si="1"/>
        <v/>
      </c>
      <c r="K26" s="9" t="str">
        <f t="shared" si="2"/>
        <v/>
      </c>
      <c r="L26" s="9"/>
      <c r="O26" t="str">
        <f t="shared" si="3"/>
        <v/>
      </c>
      <c r="Q26" s="5"/>
      <c r="R26" t="str">
        <f t="shared" si="4"/>
        <v/>
      </c>
      <c r="S26" t="str">
        <f t="shared" si="5"/>
        <v/>
      </c>
      <c r="T26">
        <f t="shared" si="6"/>
        <v>0</v>
      </c>
      <c r="U26" s="3" t="str">
        <f>+VLOOKUP(T26,'Detalji 1'!$E$4:$F$9,2,TRUE)</f>
        <v>F</v>
      </c>
    </row>
    <row r="27" spans="1:21" ht="14.7" customHeight="1" x14ac:dyDescent="0.3">
      <c r="A27" s="25" t="s">
        <v>166</v>
      </c>
      <c r="B27" s="25" t="s">
        <v>35</v>
      </c>
      <c r="C27" s="25" t="s">
        <v>134</v>
      </c>
      <c r="D27" s="25" t="s">
        <v>167</v>
      </c>
      <c r="G27" t="str">
        <f t="shared" si="0"/>
        <v/>
      </c>
      <c r="H27">
        <v>6</v>
      </c>
      <c r="J27" s="9">
        <f t="shared" si="1"/>
        <v>6</v>
      </c>
      <c r="K27" s="9">
        <f t="shared" si="2"/>
        <v>6</v>
      </c>
      <c r="L27" s="9"/>
      <c r="O27" t="str">
        <f t="shared" si="3"/>
        <v/>
      </c>
      <c r="R27" t="str">
        <f t="shared" si="4"/>
        <v/>
      </c>
      <c r="S27" t="str">
        <f t="shared" si="5"/>
        <v/>
      </c>
      <c r="T27">
        <f t="shared" si="6"/>
        <v>6</v>
      </c>
      <c r="U27" s="3" t="str">
        <f>+VLOOKUP(T27,'Detalji 1'!$E$4:$F$9,2,TRUE)</f>
        <v>F</v>
      </c>
    </row>
    <row r="28" spans="1:21" ht="14.7" customHeight="1" x14ac:dyDescent="0.3">
      <c r="A28" s="26" t="s">
        <v>172</v>
      </c>
      <c r="B28" s="26" t="s">
        <v>173</v>
      </c>
      <c r="C28" s="26" t="s">
        <v>170</v>
      </c>
      <c r="D28" s="26" t="s">
        <v>171</v>
      </c>
      <c r="G28" t="str">
        <f t="shared" si="0"/>
        <v/>
      </c>
      <c r="H28">
        <v>5</v>
      </c>
      <c r="J28" s="9">
        <f t="shared" si="1"/>
        <v>5</v>
      </c>
      <c r="K28" s="9">
        <f t="shared" si="2"/>
        <v>5</v>
      </c>
      <c r="L28" s="9"/>
      <c r="O28" t="str">
        <f t="shared" si="3"/>
        <v/>
      </c>
      <c r="R28" t="str">
        <f t="shared" si="4"/>
        <v/>
      </c>
      <c r="S28" t="str">
        <f t="shared" si="5"/>
        <v/>
      </c>
      <c r="T28">
        <f t="shared" si="6"/>
        <v>5</v>
      </c>
      <c r="U28" s="3" t="str">
        <f>+VLOOKUP(T28,'Detalji 1'!$E$4:$F$9,2,TRUE)</f>
        <v>F</v>
      </c>
    </row>
    <row r="29" spans="1:21" ht="14.7" customHeight="1" x14ac:dyDescent="0.3">
      <c r="A29" s="26" t="s">
        <v>176</v>
      </c>
      <c r="B29" s="26" t="s">
        <v>173</v>
      </c>
      <c r="C29" s="26" t="s">
        <v>174</v>
      </c>
      <c r="D29" s="26" t="s">
        <v>175</v>
      </c>
      <c r="G29" t="str">
        <f t="shared" si="0"/>
        <v/>
      </c>
      <c r="H29">
        <v>6</v>
      </c>
      <c r="J29" s="9">
        <f t="shared" si="1"/>
        <v>6</v>
      </c>
      <c r="K29" s="9">
        <f t="shared" si="2"/>
        <v>6</v>
      </c>
      <c r="L29" s="9"/>
      <c r="O29" t="str">
        <f t="shared" si="3"/>
        <v/>
      </c>
      <c r="R29" t="str">
        <f t="shared" si="4"/>
        <v/>
      </c>
      <c r="S29" t="str">
        <f t="shared" si="5"/>
        <v/>
      </c>
      <c r="T29">
        <f t="shared" si="6"/>
        <v>6</v>
      </c>
      <c r="U29" s="3" t="str">
        <f>+VLOOKUP(T29,'Detalji 1'!$E$4:$F$9,2,TRUE)</f>
        <v>F</v>
      </c>
    </row>
    <row r="30" spans="1:21" ht="14.7" customHeight="1" x14ac:dyDescent="0.3">
      <c r="A30" s="27" t="s">
        <v>179</v>
      </c>
      <c r="B30" s="26" t="s">
        <v>173</v>
      </c>
      <c r="C30" s="26" t="s">
        <v>177</v>
      </c>
      <c r="D30" s="26" t="s">
        <v>178</v>
      </c>
      <c r="G30" t="str">
        <f t="shared" si="0"/>
        <v/>
      </c>
      <c r="H30">
        <v>5</v>
      </c>
      <c r="J30" s="9">
        <f t="shared" si="1"/>
        <v>5</v>
      </c>
      <c r="K30" s="9">
        <f t="shared" si="2"/>
        <v>5</v>
      </c>
      <c r="L30" s="9"/>
      <c r="O30" t="str">
        <f t="shared" si="3"/>
        <v/>
      </c>
      <c r="R30" t="str">
        <f t="shared" si="4"/>
        <v/>
      </c>
      <c r="S30" t="str">
        <f t="shared" si="5"/>
        <v/>
      </c>
      <c r="T30">
        <f t="shared" si="6"/>
        <v>5</v>
      </c>
      <c r="U30" s="3" t="str">
        <f>+VLOOKUP(T30,'Detalji 1'!$E$4:$F$9,2,TRUE)</f>
        <v>F</v>
      </c>
    </row>
    <row r="31" spans="1:21" ht="14.7" customHeight="1" x14ac:dyDescent="0.3">
      <c r="A31" s="26" t="s">
        <v>182</v>
      </c>
      <c r="B31" s="26" t="s">
        <v>173</v>
      </c>
      <c r="C31" s="26" t="s">
        <v>180</v>
      </c>
      <c r="D31" s="26" t="s">
        <v>181</v>
      </c>
      <c r="G31" t="str">
        <f t="shared" si="0"/>
        <v/>
      </c>
      <c r="H31">
        <v>1</v>
      </c>
      <c r="J31" s="9">
        <f t="shared" si="1"/>
        <v>1</v>
      </c>
      <c r="K31" s="9">
        <f t="shared" si="2"/>
        <v>1</v>
      </c>
      <c r="L31" s="9"/>
      <c r="O31" t="str">
        <f t="shared" si="3"/>
        <v/>
      </c>
      <c r="R31" t="str">
        <f t="shared" si="4"/>
        <v/>
      </c>
      <c r="S31" t="str">
        <f t="shared" si="5"/>
        <v/>
      </c>
      <c r="T31">
        <f t="shared" si="6"/>
        <v>1</v>
      </c>
      <c r="U31" s="3" t="str">
        <f>+VLOOKUP(T31,'Detalji 1'!$E$4:$F$9,2,TRUE)</f>
        <v>F</v>
      </c>
    </row>
    <row r="32" spans="1:21" ht="14.7" customHeight="1" x14ac:dyDescent="0.3">
      <c r="A32" s="26" t="s">
        <v>185</v>
      </c>
      <c r="B32" s="26" t="s">
        <v>173</v>
      </c>
      <c r="C32" s="26" t="s">
        <v>183</v>
      </c>
      <c r="D32" s="26" t="s">
        <v>184</v>
      </c>
      <c r="G32" t="str">
        <f t="shared" si="0"/>
        <v/>
      </c>
      <c r="H32">
        <v>0</v>
      </c>
      <c r="J32" s="9">
        <f t="shared" si="1"/>
        <v>0</v>
      </c>
      <c r="K32" s="9">
        <f t="shared" si="2"/>
        <v>0</v>
      </c>
      <c r="L32" s="9"/>
      <c r="O32" t="str">
        <f t="shared" si="3"/>
        <v/>
      </c>
      <c r="R32" t="str">
        <f t="shared" si="4"/>
        <v/>
      </c>
      <c r="S32" t="str">
        <f t="shared" si="5"/>
        <v/>
      </c>
      <c r="T32">
        <f t="shared" si="6"/>
        <v>0</v>
      </c>
      <c r="U32" s="3" t="str">
        <f>+VLOOKUP(T32,'Detalji 1'!$E$4:$F$9,2,TRUE)</f>
        <v>F</v>
      </c>
    </row>
    <row r="33" spans="1:21" ht="14.7" customHeight="1" x14ac:dyDescent="0.3">
      <c r="A33" s="26" t="s">
        <v>188</v>
      </c>
      <c r="B33" s="26" t="s">
        <v>173</v>
      </c>
      <c r="C33" s="26" t="s">
        <v>186</v>
      </c>
      <c r="D33" s="26" t="s">
        <v>187</v>
      </c>
      <c r="G33" t="str">
        <f t="shared" si="0"/>
        <v/>
      </c>
      <c r="H33">
        <v>0</v>
      </c>
      <c r="J33" s="9">
        <f t="shared" si="1"/>
        <v>0</v>
      </c>
      <c r="K33" s="9">
        <f t="shared" si="2"/>
        <v>0</v>
      </c>
      <c r="L33" s="9"/>
      <c r="O33" t="str">
        <f t="shared" si="3"/>
        <v/>
      </c>
      <c r="R33" t="str">
        <f t="shared" si="4"/>
        <v/>
      </c>
      <c r="S33" t="str">
        <f t="shared" si="5"/>
        <v/>
      </c>
      <c r="T33">
        <f t="shared" si="6"/>
        <v>0</v>
      </c>
      <c r="U33" s="3" t="str">
        <f>+VLOOKUP(T33,'Detalji 1'!$E$4:$F$9,2,TRUE)</f>
        <v>F</v>
      </c>
    </row>
    <row r="34" spans="1:21" ht="14.7" customHeight="1" x14ac:dyDescent="0.3">
      <c r="G34" t="str">
        <f t="shared" si="0"/>
        <v/>
      </c>
      <c r="J34" s="9" t="str">
        <f t="shared" si="1"/>
        <v/>
      </c>
      <c r="K34" s="9" t="str">
        <f t="shared" si="2"/>
        <v/>
      </c>
      <c r="L34" s="9"/>
      <c r="O34" t="str">
        <f t="shared" si="3"/>
        <v/>
      </c>
      <c r="R34" t="str">
        <f t="shared" si="4"/>
        <v/>
      </c>
      <c r="S34" t="str">
        <f t="shared" si="5"/>
        <v/>
      </c>
      <c r="T34" s="1"/>
      <c r="U34" s="2"/>
    </row>
    <row r="35" spans="1:21" ht="14.7" customHeight="1" x14ac:dyDescent="0.3">
      <c r="G35" t="str">
        <f t="shared" si="0"/>
        <v/>
      </c>
      <c r="J35" s="9" t="str">
        <f t="shared" si="1"/>
        <v/>
      </c>
      <c r="K35" s="9" t="str">
        <f t="shared" si="2"/>
        <v/>
      </c>
      <c r="L35" s="9"/>
      <c r="O35" t="str">
        <f t="shared" si="3"/>
        <v/>
      </c>
      <c r="R35" t="str">
        <f t="shared" si="4"/>
        <v/>
      </c>
      <c r="S35" t="str">
        <f t="shared" si="5"/>
        <v/>
      </c>
      <c r="T35" s="1"/>
      <c r="U35" s="2"/>
    </row>
    <row r="36" spans="1:21" ht="14.7" customHeight="1" x14ac:dyDescent="0.3">
      <c r="G36" t="str">
        <f t="shared" si="0"/>
        <v/>
      </c>
      <c r="J36" s="9" t="str">
        <f t="shared" si="1"/>
        <v/>
      </c>
      <c r="K36" s="9" t="str">
        <f t="shared" si="2"/>
        <v/>
      </c>
      <c r="L36" s="9"/>
      <c r="O36" t="str">
        <f t="shared" si="3"/>
        <v/>
      </c>
      <c r="R36" t="str">
        <f t="shared" si="4"/>
        <v/>
      </c>
      <c r="S36" t="str">
        <f t="shared" si="5"/>
        <v/>
      </c>
      <c r="U36" s="3"/>
    </row>
    <row r="37" spans="1:21" ht="14.7" customHeight="1" x14ac:dyDescent="0.3">
      <c r="G37" t="str">
        <f t="shared" si="0"/>
        <v/>
      </c>
      <c r="J37" s="9" t="str">
        <f t="shared" si="1"/>
        <v/>
      </c>
      <c r="K37" s="9" t="str">
        <f t="shared" si="2"/>
        <v/>
      </c>
      <c r="L37" s="9"/>
      <c r="O37" t="str">
        <f t="shared" si="3"/>
        <v/>
      </c>
      <c r="R37" t="str">
        <f t="shared" si="4"/>
        <v/>
      </c>
      <c r="S37" t="str">
        <f t="shared" si="5"/>
        <v/>
      </c>
      <c r="U37" s="3"/>
    </row>
    <row r="38" spans="1:21" ht="14.7" customHeight="1" x14ac:dyDescent="0.3">
      <c r="G38" t="str">
        <f t="shared" si="0"/>
        <v/>
      </c>
      <c r="J38" s="9" t="str">
        <f t="shared" si="1"/>
        <v/>
      </c>
      <c r="K38" s="9" t="str">
        <f t="shared" si="2"/>
        <v/>
      </c>
      <c r="L38" s="9"/>
      <c r="O38" t="str">
        <f t="shared" si="3"/>
        <v/>
      </c>
      <c r="R38" t="str">
        <f t="shared" si="4"/>
        <v/>
      </c>
      <c r="S38" t="str">
        <f t="shared" si="5"/>
        <v/>
      </c>
      <c r="U38" s="3"/>
    </row>
    <row r="39" spans="1:21" ht="14.7" customHeight="1" x14ac:dyDescent="0.3">
      <c r="G39" t="str">
        <f t="shared" si="0"/>
        <v/>
      </c>
      <c r="J39" s="9" t="str">
        <f t="shared" si="1"/>
        <v/>
      </c>
      <c r="K39" s="9" t="str">
        <f t="shared" si="2"/>
        <v/>
      </c>
      <c r="L39" s="9"/>
      <c r="O39" t="str">
        <f t="shared" si="3"/>
        <v/>
      </c>
      <c r="R39" t="str">
        <f t="shared" si="4"/>
        <v/>
      </c>
      <c r="S39" t="str">
        <f t="shared" si="5"/>
        <v/>
      </c>
      <c r="U39" s="3"/>
    </row>
    <row r="40" spans="1:21" ht="14.7" customHeight="1" x14ac:dyDescent="0.3">
      <c r="G40" t="str">
        <f t="shared" si="0"/>
        <v/>
      </c>
      <c r="J40" s="9" t="str">
        <f t="shared" si="1"/>
        <v/>
      </c>
      <c r="K40" s="9" t="str">
        <f t="shared" si="2"/>
        <v/>
      </c>
      <c r="L40" s="9"/>
      <c r="O40" t="str">
        <f t="shared" si="3"/>
        <v/>
      </c>
      <c r="R40" t="str">
        <f t="shared" si="4"/>
        <v/>
      </c>
      <c r="S40" t="str">
        <f t="shared" si="5"/>
        <v/>
      </c>
      <c r="U40" s="3"/>
    </row>
    <row r="41" spans="1:21" ht="14.7" customHeight="1" x14ac:dyDescent="0.3">
      <c r="G41" t="str">
        <f t="shared" si="0"/>
        <v/>
      </c>
      <c r="J41" s="9" t="str">
        <f t="shared" si="1"/>
        <v/>
      </c>
      <c r="K41" s="9" t="str">
        <f t="shared" si="2"/>
        <v/>
      </c>
      <c r="L41" s="9"/>
      <c r="O41" t="str">
        <f t="shared" si="3"/>
        <v/>
      </c>
      <c r="R41" t="str">
        <f t="shared" si="4"/>
        <v/>
      </c>
      <c r="S41" t="str">
        <f t="shared" si="5"/>
        <v/>
      </c>
      <c r="U41" s="3"/>
    </row>
    <row r="42" spans="1:21" ht="14.7" customHeight="1" x14ac:dyDescent="0.3">
      <c r="G42" t="str">
        <f t="shared" si="0"/>
        <v/>
      </c>
      <c r="J42" s="9" t="str">
        <f t="shared" si="1"/>
        <v/>
      </c>
      <c r="K42" s="9" t="str">
        <f t="shared" si="2"/>
        <v/>
      </c>
      <c r="L42" s="9"/>
      <c r="O42" t="str">
        <f t="shared" si="3"/>
        <v/>
      </c>
      <c r="R42" t="str">
        <f t="shared" si="4"/>
        <v/>
      </c>
      <c r="S42" t="str">
        <f t="shared" si="5"/>
        <v/>
      </c>
      <c r="U42" s="3"/>
    </row>
    <row r="43" spans="1:21" ht="14.7" customHeight="1" x14ac:dyDescent="0.3">
      <c r="G43" t="str">
        <f t="shared" si="0"/>
        <v/>
      </c>
      <c r="J43" s="9" t="str">
        <f t="shared" si="1"/>
        <v/>
      </c>
      <c r="K43" s="9" t="str">
        <f t="shared" si="2"/>
        <v/>
      </c>
      <c r="L43" s="9"/>
      <c r="O43" t="str">
        <f t="shared" si="3"/>
        <v/>
      </c>
      <c r="R43" t="str">
        <f t="shared" si="4"/>
        <v/>
      </c>
      <c r="S43" t="str">
        <f t="shared" si="5"/>
        <v/>
      </c>
      <c r="U43" s="3"/>
    </row>
    <row r="44" spans="1:21" ht="14.7" customHeight="1" x14ac:dyDescent="0.3">
      <c r="G44" t="str">
        <f t="shared" si="0"/>
        <v/>
      </c>
      <c r="J44" s="9" t="str">
        <f t="shared" si="1"/>
        <v/>
      </c>
      <c r="K44" s="9" t="str">
        <f t="shared" si="2"/>
        <v/>
      </c>
      <c r="L44" s="9"/>
      <c r="O44" t="str">
        <f t="shared" si="3"/>
        <v/>
      </c>
      <c r="R44" t="str">
        <f t="shared" si="4"/>
        <v/>
      </c>
      <c r="S44" t="str">
        <f t="shared" si="5"/>
        <v/>
      </c>
      <c r="U44" s="3"/>
    </row>
    <row r="45" spans="1:21" ht="14.7" customHeight="1" x14ac:dyDescent="0.3">
      <c r="G45" t="str">
        <f t="shared" si="0"/>
        <v/>
      </c>
      <c r="J45" s="9" t="str">
        <f t="shared" si="1"/>
        <v/>
      </c>
      <c r="K45" s="9" t="str">
        <f t="shared" si="2"/>
        <v/>
      </c>
      <c r="L45" s="9"/>
      <c r="O45" t="str">
        <f t="shared" si="3"/>
        <v/>
      </c>
      <c r="R45" t="str">
        <f t="shared" si="4"/>
        <v/>
      </c>
      <c r="S45" t="str">
        <f t="shared" si="5"/>
        <v/>
      </c>
      <c r="U45" s="3"/>
    </row>
    <row r="46" spans="1:21" ht="14.7" customHeight="1" x14ac:dyDescent="0.3">
      <c r="G46" t="str">
        <f t="shared" si="0"/>
        <v/>
      </c>
      <c r="J46" s="9" t="str">
        <f t="shared" si="1"/>
        <v/>
      </c>
      <c r="K46" s="9" t="str">
        <f t="shared" si="2"/>
        <v/>
      </c>
      <c r="L46" s="9"/>
      <c r="O46" t="str">
        <f t="shared" si="3"/>
        <v/>
      </c>
      <c r="R46" t="str">
        <f t="shared" si="4"/>
        <v/>
      </c>
      <c r="S46" t="str">
        <f t="shared" si="5"/>
        <v/>
      </c>
      <c r="U46" s="3"/>
    </row>
    <row r="47" spans="1:21" ht="14.7" customHeight="1" x14ac:dyDescent="0.3">
      <c r="G47" t="str">
        <f t="shared" si="0"/>
        <v/>
      </c>
      <c r="J47" s="9" t="str">
        <f t="shared" si="1"/>
        <v/>
      </c>
      <c r="K47" s="9" t="str">
        <f t="shared" si="2"/>
        <v/>
      </c>
      <c r="L47" s="9"/>
      <c r="O47" t="str">
        <f t="shared" si="3"/>
        <v/>
      </c>
      <c r="R47" t="str">
        <f t="shared" si="4"/>
        <v/>
      </c>
      <c r="S47" t="str">
        <f t="shared" si="5"/>
        <v/>
      </c>
      <c r="U47" s="3"/>
    </row>
    <row r="48" spans="1:21" ht="14.7" customHeight="1" x14ac:dyDescent="0.3">
      <c r="G48" t="str">
        <f t="shared" si="0"/>
        <v/>
      </c>
      <c r="J48" s="9" t="str">
        <f t="shared" si="1"/>
        <v/>
      </c>
      <c r="K48" s="9" t="str">
        <f t="shared" si="2"/>
        <v/>
      </c>
      <c r="L48" s="9"/>
      <c r="O48" t="str">
        <f t="shared" si="3"/>
        <v/>
      </c>
      <c r="R48" t="str">
        <f t="shared" si="4"/>
        <v/>
      </c>
      <c r="S48" t="str">
        <f t="shared" si="5"/>
        <v/>
      </c>
      <c r="T48" s="1"/>
      <c r="U48" s="2"/>
    </row>
    <row r="49" spans="7:21" ht="14.7" customHeight="1" x14ac:dyDescent="0.3">
      <c r="G49" t="str">
        <f t="shared" si="0"/>
        <v/>
      </c>
      <c r="J49" s="9" t="str">
        <f t="shared" si="1"/>
        <v/>
      </c>
      <c r="K49" s="9" t="str">
        <f t="shared" si="2"/>
        <v/>
      </c>
      <c r="L49" s="9"/>
      <c r="O49" t="str">
        <f t="shared" si="3"/>
        <v/>
      </c>
      <c r="R49" t="str">
        <f t="shared" si="4"/>
        <v/>
      </c>
      <c r="S49" t="str">
        <f t="shared" si="5"/>
        <v/>
      </c>
      <c r="U49" s="3"/>
    </row>
    <row r="50" spans="7:21" ht="14.7" customHeight="1" x14ac:dyDescent="0.3">
      <c r="G50" t="str">
        <f t="shared" si="0"/>
        <v/>
      </c>
      <c r="J50" s="9" t="str">
        <f t="shared" si="1"/>
        <v/>
      </c>
      <c r="K50" s="9" t="str">
        <f t="shared" si="2"/>
        <v/>
      </c>
      <c r="L50" s="9"/>
      <c r="O50" t="str">
        <f t="shared" si="3"/>
        <v/>
      </c>
      <c r="R50" t="str">
        <f t="shared" si="4"/>
        <v/>
      </c>
      <c r="S50" t="str">
        <f t="shared" si="5"/>
        <v/>
      </c>
      <c r="U50" s="3"/>
    </row>
    <row r="51" spans="7:21" ht="14.7" customHeight="1" x14ac:dyDescent="0.3">
      <c r="G51" t="str">
        <f t="shared" si="0"/>
        <v/>
      </c>
      <c r="J51" s="9" t="str">
        <f t="shared" si="1"/>
        <v/>
      </c>
      <c r="K51" s="9" t="str">
        <f t="shared" si="2"/>
        <v/>
      </c>
      <c r="L51" s="9"/>
      <c r="O51" t="str">
        <f t="shared" si="3"/>
        <v/>
      </c>
      <c r="R51" t="str">
        <f t="shared" si="4"/>
        <v/>
      </c>
      <c r="S51" t="str">
        <f t="shared" si="5"/>
        <v/>
      </c>
      <c r="U51" s="3"/>
    </row>
    <row r="52" spans="7:21" ht="14.7" customHeight="1" x14ac:dyDescent="0.3">
      <c r="G52" t="str">
        <f t="shared" si="0"/>
        <v/>
      </c>
      <c r="J52" s="9" t="str">
        <f t="shared" si="1"/>
        <v/>
      </c>
      <c r="K52" s="9" t="str">
        <f t="shared" si="2"/>
        <v/>
      </c>
      <c r="L52" s="9"/>
      <c r="O52" t="str">
        <f t="shared" si="3"/>
        <v/>
      </c>
      <c r="R52" t="str">
        <f t="shared" si="4"/>
        <v/>
      </c>
      <c r="S52" t="str">
        <f t="shared" si="5"/>
        <v/>
      </c>
      <c r="U52" s="3"/>
    </row>
    <row r="53" spans="7:21" ht="14.7" customHeight="1" x14ac:dyDescent="0.3">
      <c r="G53" t="str">
        <f t="shared" si="0"/>
        <v/>
      </c>
      <c r="J53" s="9" t="str">
        <f t="shared" si="1"/>
        <v/>
      </c>
      <c r="K53" s="9" t="str">
        <f t="shared" si="2"/>
        <v/>
      </c>
      <c r="L53" s="9"/>
      <c r="O53" t="str">
        <f t="shared" si="3"/>
        <v/>
      </c>
      <c r="R53" t="str">
        <f t="shared" si="4"/>
        <v/>
      </c>
      <c r="S53" t="str">
        <f t="shared" si="5"/>
        <v/>
      </c>
      <c r="U53" s="3"/>
    </row>
    <row r="54" spans="7:21" ht="14.7" customHeight="1" x14ac:dyDescent="0.3">
      <c r="G54" t="str">
        <f t="shared" si="0"/>
        <v/>
      </c>
      <c r="J54" s="9" t="str">
        <f t="shared" si="1"/>
        <v/>
      </c>
      <c r="K54" s="9" t="str">
        <f t="shared" si="2"/>
        <v/>
      </c>
      <c r="L54" s="9"/>
      <c r="O54" t="str">
        <f t="shared" si="3"/>
        <v/>
      </c>
      <c r="R54" t="str">
        <f t="shared" si="4"/>
        <v/>
      </c>
      <c r="S54" t="str">
        <f t="shared" si="5"/>
        <v/>
      </c>
      <c r="U54" s="3"/>
    </row>
    <row r="55" spans="7:21" ht="14.7" customHeight="1" x14ac:dyDescent="0.3">
      <c r="G55" t="str">
        <f t="shared" si="0"/>
        <v/>
      </c>
      <c r="J55" s="9" t="str">
        <f t="shared" si="1"/>
        <v/>
      </c>
      <c r="K55" s="9" t="str">
        <f t="shared" si="2"/>
        <v/>
      </c>
      <c r="L55" s="9"/>
      <c r="O55" t="str">
        <f t="shared" si="3"/>
        <v/>
      </c>
      <c r="R55" t="str">
        <f t="shared" si="4"/>
        <v/>
      </c>
      <c r="S55" t="str">
        <f t="shared" si="5"/>
        <v/>
      </c>
      <c r="U55" s="3"/>
    </row>
    <row r="56" spans="7:21" ht="14.7" customHeight="1" x14ac:dyDescent="0.3">
      <c r="G56" t="str">
        <f t="shared" si="0"/>
        <v/>
      </c>
      <c r="J56" s="9" t="str">
        <f t="shared" si="1"/>
        <v/>
      </c>
      <c r="K56" s="9" t="str">
        <f t="shared" si="2"/>
        <v/>
      </c>
      <c r="L56" s="9"/>
      <c r="O56" t="str">
        <f t="shared" si="3"/>
        <v/>
      </c>
      <c r="R56" t="str">
        <f t="shared" si="4"/>
        <v/>
      </c>
      <c r="S56" t="str">
        <f t="shared" si="5"/>
        <v/>
      </c>
      <c r="U56" s="3"/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A24" workbookViewId="0">
      <selection activeCell="C53" sqref="C53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77734375" customWidth="1"/>
    <col min="7" max="9" width="4.77734375" customWidth="1"/>
    <col min="11" max="11" width="5.77734375" customWidth="1"/>
    <col min="12" max="12" width="5.21875" customWidth="1"/>
    <col min="13" max="13" width="7" customWidth="1"/>
    <col min="14" max="14" width="8.21875" customWidth="1"/>
    <col min="15" max="15" width="7.109375" customWidth="1"/>
    <col min="16" max="16" width="10" customWidth="1"/>
  </cols>
  <sheetData>
    <row r="1" spans="1:16" ht="15.6" x14ac:dyDescent="0.3">
      <c r="A1" s="28" t="s">
        <v>54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</row>
    <row r="2" spans="1:16" x14ac:dyDescent="0.3">
      <c r="A2" s="31" t="s">
        <v>75</v>
      </c>
      <c r="B2" s="32"/>
      <c r="C2" s="32"/>
      <c r="D2" s="32"/>
      <c r="E2" s="32"/>
      <c r="F2" s="32"/>
      <c r="G2" s="32"/>
      <c r="H2" s="32"/>
      <c r="I2" s="33"/>
      <c r="J2" s="34" t="s">
        <v>55</v>
      </c>
      <c r="K2" s="35"/>
      <c r="L2" s="35"/>
      <c r="M2" s="35"/>
      <c r="N2" s="35"/>
      <c r="O2" s="35"/>
      <c r="P2" s="36"/>
    </row>
    <row r="3" spans="1:16" ht="28.8" customHeight="1" x14ac:dyDescent="0.3">
      <c r="A3" s="23" t="s">
        <v>56</v>
      </c>
      <c r="B3" s="24" t="s">
        <v>76</v>
      </c>
      <c r="C3" s="37" t="s">
        <v>77</v>
      </c>
      <c r="D3" s="37"/>
      <c r="E3" s="37"/>
      <c r="F3" s="37"/>
      <c r="G3" s="37"/>
      <c r="H3" s="37"/>
      <c r="I3" s="37"/>
      <c r="J3" s="38" t="s">
        <v>114</v>
      </c>
      <c r="K3" s="39"/>
      <c r="L3" s="39"/>
      <c r="M3" s="40"/>
      <c r="N3" s="38" t="s">
        <v>57</v>
      </c>
      <c r="O3" s="39"/>
      <c r="P3" s="41"/>
    </row>
    <row r="4" spans="1:16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48"/>
      <c r="O4" s="48"/>
      <c r="P4" s="49"/>
    </row>
    <row r="5" spans="1:16" x14ac:dyDescent="0.3">
      <c r="A5" s="50" t="s">
        <v>58</v>
      </c>
      <c r="B5" s="52" t="s">
        <v>59</v>
      </c>
      <c r="C5" s="54" t="s">
        <v>60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 t="s">
        <v>61</v>
      </c>
      <c r="P5" s="52" t="s">
        <v>62</v>
      </c>
    </row>
    <row r="6" spans="1:16" ht="28.2" customHeight="1" x14ac:dyDescent="0.3">
      <c r="A6" s="51"/>
      <c r="B6" s="53"/>
      <c r="C6" s="52" t="s">
        <v>63</v>
      </c>
      <c r="D6" s="42" t="s">
        <v>64</v>
      </c>
      <c r="E6" s="43"/>
      <c r="F6" s="44"/>
      <c r="G6" s="45" t="s">
        <v>73</v>
      </c>
      <c r="H6" s="46"/>
      <c r="I6" s="47"/>
      <c r="J6" s="58" t="s">
        <v>65</v>
      </c>
      <c r="K6" s="55"/>
      <c r="L6" s="55"/>
      <c r="M6" s="58" t="s">
        <v>66</v>
      </c>
      <c r="N6" s="55"/>
      <c r="O6" s="57"/>
      <c r="P6" s="53"/>
    </row>
    <row r="7" spans="1:16" x14ac:dyDescent="0.3">
      <c r="A7" s="51"/>
      <c r="B7" s="53"/>
      <c r="C7" s="53"/>
      <c r="D7" s="6" t="s">
        <v>67</v>
      </c>
      <c r="E7" s="6" t="s">
        <v>68</v>
      </c>
      <c r="F7" s="6" t="s">
        <v>69</v>
      </c>
      <c r="G7" s="6" t="s">
        <v>67</v>
      </c>
      <c r="H7" s="6" t="s">
        <v>68</v>
      </c>
      <c r="I7" s="6" t="s">
        <v>69</v>
      </c>
      <c r="J7" s="6" t="s">
        <v>67</v>
      </c>
      <c r="K7" s="6" t="s">
        <v>68</v>
      </c>
      <c r="L7" s="6" t="s">
        <v>69</v>
      </c>
      <c r="M7" s="6" t="s">
        <v>70</v>
      </c>
      <c r="N7" s="6" t="s">
        <v>71</v>
      </c>
      <c r="O7" s="57"/>
      <c r="P7" s="53"/>
    </row>
    <row r="8" spans="1:16" x14ac:dyDescent="0.3">
      <c r="A8" s="12" t="str">
        <f>CONCATENATE(CONCATENATE('Tabela 2'!A2,"/"),'Tabela 2'!B2)</f>
        <v>40/2020</v>
      </c>
      <c r="B8" s="12" t="str">
        <f>CONCATENATE(CONCATENATE('Tabela 2'!C2," "),'Tabela 2'!D2)</f>
        <v>Nadžije Molla</v>
      </c>
      <c r="C8" s="12"/>
      <c r="D8" s="12"/>
      <c r="E8" s="12"/>
      <c r="F8" s="12"/>
      <c r="G8" s="12" t="str">
        <f>'Tabela 2'!G2</f>
        <v/>
      </c>
      <c r="H8" s="12"/>
      <c r="I8" s="12"/>
      <c r="J8" s="12" t="str">
        <f>'Tabela 2'!J2</f>
        <v/>
      </c>
      <c r="K8" s="12"/>
      <c r="L8" s="12"/>
      <c r="M8" s="12" t="str">
        <f>'Tabela 2'!O2</f>
        <v/>
      </c>
      <c r="N8" s="12" t="str">
        <f>'Tabela 2'!R2</f>
        <v/>
      </c>
      <c r="O8" s="12">
        <f>'Tabela 2'!T2</f>
        <v>0</v>
      </c>
      <c r="P8" s="13" t="str">
        <f>'Tabela 2'!U2</f>
        <v>F</v>
      </c>
    </row>
    <row r="9" spans="1:16" x14ac:dyDescent="0.3">
      <c r="A9" s="12" t="str">
        <f>CONCATENATE(CONCATENATE('Tabela 2'!A3,"/"),'Tabela 2'!B3)</f>
        <v>1/2019</v>
      </c>
      <c r="B9" s="12" t="str">
        <f>CONCATENATE(CONCATENATE('Tabela 2'!C3," "),'Tabela 2'!D3)</f>
        <v>Matija Bojanić</v>
      </c>
      <c r="C9" s="12"/>
      <c r="D9" s="12"/>
      <c r="E9" s="12"/>
      <c r="F9" s="12"/>
      <c r="G9" s="12" t="str">
        <f>'Tabela 2'!G3</f>
        <v/>
      </c>
      <c r="H9" s="12"/>
      <c r="I9" s="12"/>
      <c r="J9" s="12">
        <f>'Tabela 2'!J3</f>
        <v>0</v>
      </c>
      <c r="K9" s="12"/>
      <c r="L9" s="12"/>
      <c r="M9" s="12" t="str">
        <f>'Tabela 2'!O3</f>
        <v/>
      </c>
      <c r="N9" s="12" t="str">
        <f>'Tabela 2'!R3</f>
        <v/>
      </c>
      <c r="O9" s="12">
        <f>'Tabela 2'!T3</f>
        <v>0</v>
      </c>
      <c r="P9" s="13" t="str">
        <f>'Tabela 2'!U3</f>
        <v>F</v>
      </c>
    </row>
    <row r="10" spans="1:16" x14ac:dyDescent="0.3">
      <c r="A10" s="12" t="str">
        <f>CONCATENATE(CONCATENATE('Tabela 2'!A4,"/"),'Tabela 2'!B4)</f>
        <v>2/2019</v>
      </c>
      <c r="B10" s="12" t="str">
        <f>CONCATENATE(CONCATENATE('Tabela 2'!C4," "),'Tabela 2'!D4)</f>
        <v>Tijana Cvijović</v>
      </c>
      <c r="C10" s="12"/>
      <c r="D10" s="12"/>
      <c r="E10" s="12"/>
      <c r="F10" s="12"/>
      <c r="G10" s="12" t="str">
        <f>'Tabela 2'!G4</f>
        <v/>
      </c>
      <c r="H10" s="12"/>
      <c r="I10" s="12"/>
      <c r="J10" s="12" t="str">
        <f>'Tabela 2'!J4</f>
        <v/>
      </c>
      <c r="K10" s="12"/>
      <c r="L10" s="12"/>
      <c r="M10" s="12" t="str">
        <f>'Tabela 2'!O4</f>
        <v/>
      </c>
      <c r="N10" s="12" t="str">
        <f>'Tabela 2'!R4</f>
        <v/>
      </c>
      <c r="O10" s="12">
        <f>'Tabela 2'!T4</f>
        <v>0</v>
      </c>
      <c r="P10" s="13" t="str">
        <f>'Tabela 2'!U4</f>
        <v>F</v>
      </c>
    </row>
    <row r="11" spans="1:16" x14ac:dyDescent="0.3">
      <c r="A11" s="12" t="str">
        <f>CONCATENATE(CONCATENATE('Tabela 2'!A5,"/"),'Tabela 2'!B5)</f>
        <v>3/2019</v>
      </c>
      <c r="B11" s="12" t="str">
        <f>CONCATENATE(CONCATENATE('Tabela 2'!C5," "),'Tabela 2'!D5)</f>
        <v>Emina Krnić</v>
      </c>
      <c r="C11" s="12"/>
      <c r="D11" s="12"/>
      <c r="E11" s="12"/>
      <c r="F11" s="12"/>
      <c r="G11" s="12" t="str">
        <f>'Tabela 2'!G5</f>
        <v/>
      </c>
      <c r="H11" s="12"/>
      <c r="I11" s="12"/>
      <c r="J11" s="12">
        <f>'Tabela 2'!J5</f>
        <v>6</v>
      </c>
      <c r="K11" s="12"/>
      <c r="L11" s="12"/>
      <c r="M11" s="12" t="str">
        <f>'Tabela 2'!O5</f>
        <v/>
      </c>
      <c r="N11" s="12" t="str">
        <f>'Tabela 2'!R5</f>
        <v/>
      </c>
      <c r="O11" s="12">
        <f>'Tabela 2'!T5</f>
        <v>6</v>
      </c>
      <c r="P11" s="13" t="str">
        <f>'Tabela 2'!U5</f>
        <v>F</v>
      </c>
    </row>
    <row r="12" spans="1:16" x14ac:dyDescent="0.3">
      <c r="A12" s="12" t="str">
        <f>CONCATENATE(CONCATENATE('Tabela 2'!A6,"/"),'Tabela 2'!B6)</f>
        <v>22/2019</v>
      </c>
      <c r="B12" s="12" t="str">
        <f>CONCATENATE(CONCATENATE('Tabela 2'!C6," "),'Tabela 2'!D6)</f>
        <v>Andrea Čabarkapa</v>
      </c>
      <c r="C12" s="12"/>
      <c r="D12" s="12"/>
      <c r="E12" s="12"/>
      <c r="F12" s="12"/>
      <c r="G12" s="12" t="str">
        <f>'Tabela 2'!G6</f>
        <v/>
      </c>
      <c r="H12" s="12"/>
      <c r="I12" s="12"/>
      <c r="J12" s="12">
        <f>'Tabela 2'!J6</f>
        <v>3</v>
      </c>
      <c r="K12" s="12"/>
      <c r="L12" s="12"/>
      <c r="M12" s="12" t="str">
        <f>'Tabela 2'!O6</f>
        <v/>
      </c>
      <c r="N12" s="12" t="str">
        <f>'Tabela 2'!R6</f>
        <v/>
      </c>
      <c r="O12" s="12">
        <f>'Tabela 2'!T6</f>
        <v>3</v>
      </c>
      <c r="P12" s="13" t="str">
        <f>'Tabela 2'!U6</f>
        <v>F</v>
      </c>
    </row>
    <row r="13" spans="1:16" x14ac:dyDescent="0.3">
      <c r="A13" s="12" t="str">
        <f>CONCATENATE(CONCATENATE('Tabela 2'!A7,"/"),'Tabela 2'!B7)</f>
        <v>23/2019</v>
      </c>
      <c r="B13" s="12" t="str">
        <f>CONCATENATE(CONCATENATE('Tabela 2'!C7," "),'Tabela 2'!D7)</f>
        <v>Majda Šukurica</v>
      </c>
      <c r="C13" s="12"/>
      <c r="D13" s="12"/>
      <c r="E13" s="12"/>
      <c r="F13" s="12"/>
      <c r="G13" s="12" t="str">
        <f>'Tabela 2'!G7</f>
        <v/>
      </c>
      <c r="H13" s="12"/>
      <c r="I13" s="12"/>
      <c r="J13" s="12">
        <f>'Tabela 2'!J7</f>
        <v>18</v>
      </c>
      <c r="K13" s="12"/>
      <c r="L13" s="12"/>
      <c r="M13" s="12" t="str">
        <f>'Tabela 2'!O7</f>
        <v/>
      </c>
      <c r="N13" s="12" t="str">
        <f>'Tabela 2'!R7</f>
        <v/>
      </c>
      <c r="O13" s="12">
        <f>'Tabela 2'!T7</f>
        <v>18</v>
      </c>
      <c r="P13" s="13" t="str">
        <f>'Tabela 2'!U7</f>
        <v>F</v>
      </c>
    </row>
    <row r="14" spans="1:16" x14ac:dyDescent="0.3">
      <c r="A14" s="12" t="str">
        <f>CONCATENATE(CONCATENATE('Tabela 2'!A8,"/"),'Tabela 2'!B8)</f>
        <v>28/2019</v>
      </c>
      <c r="B14" s="12" t="str">
        <f>CONCATENATE(CONCATENATE('Tabela 2'!C8," "),'Tabela 2'!D8)</f>
        <v>Ekan Kojić</v>
      </c>
      <c r="C14" s="12"/>
      <c r="D14" s="12"/>
      <c r="E14" s="12"/>
      <c r="F14" s="12"/>
      <c r="G14" s="12" t="str">
        <f>'Tabela 2'!G8</f>
        <v/>
      </c>
      <c r="H14" s="12"/>
      <c r="I14" s="12"/>
      <c r="J14" s="12">
        <f>'Tabela 2'!J8</f>
        <v>10</v>
      </c>
      <c r="K14" s="12"/>
      <c r="L14" s="12"/>
      <c r="M14" s="12" t="str">
        <f>'Tabela 2'!O8</f>
        <v/>
      </c>
      <c r="N14" s="12" t="str">
        <f>'Tabela 2'!R8</f>
        <v/>
      </c>
      <c r="O14" s="12">
        <f>'Tabela 2'!T8</f>
        <v>10</v>
      </c>
      <c r="P14" s="13" t="str">
        <f>'Tabela 2'!U8</f>
        <v>F</v>
      </c>
    </row>
    <row r="15" spans="1:16" x14ac:dyDescent="0.3">
      <c r="A15" s="12" t="str">
        <f>CONCATENATE(CONCATENATE('Tabela 2'!A9,"/"),'Tabela 2'!B9)</f>
        <v>32/2019</v>
      </c>
      <c r="B15" s="12" t="str">
        <f>CONCATENATE(CONCATENATE('Tabela 2'!C9," "),'Tabela 2'!D9)</f>
        <v>Marija Džaković</v>
      </c>
      <c r="C15" s="12"/>
      <c r="D15" s="12"/>
      <c r="E15" s="12"/>
      <c r="F15" s="12"/>
      <c r="G15" s="12" t="str">
        <f>'Tabela 2'!G9</f>
        <v/>
      </c>
      <c r="H15" s="12"/>
      <c r="I15" s="12"/>
      <c r="J15" s="12">
        <f>'Tabela 2'!J9</f>
        <v>17</v>
      </c>
      <c r="K15" s="12"/>
      <c r="L15" s="12"/>
      <c r="M15" s="12" t="str">
        <f>'Tabela 2'!O9</f>
        <v/>
      </c>
      <c r="N15" s="12" t="str">
        <f>'Tabela 2'!R9</f>
        <v/>
      </c>
      <c r="O15" s="12">
        <f>'Tabela 2'!T9</f>
        <v>17</v>
      </c>
      <c r="P15" s="13" t="str">
        <f>'Tabela 2'!U9</f>
        <v>F</v>
      </c>
    </row>
    <row r="16" spans="1:16" x14ac:dyDescent="0.3">
      <c r="A16" s="12" t="str">
        <f>CONCATENATE(CONCATENATE('Tabela 2'!A10,"/"),'Tabela 2'!B10)</f>
        <v>5/2018</v>
      </c>
      <c r="B16" s="12" t="str">
        <f>CONCATENATE(CONCATENATE('Tabela 2'!C10," "),'Tabela 2'!D10)</f>
        <v>Jovana Bujišić</v>
      </c>
      <c r="C16" s="12"/>
      <c r="D16" s="12"/>
      <c r="E16" s="12"/>
      <c r="F16" s="12"/>
      <c r="G16" s="12" t="str">
        <f>'Tabela 2'!G10</f>
        <v/>
      </c>
      <c r="H16" s="12"/>
      <c r="I16" s="12"/>
      <c r="J16" s="12" t="str">
        <f>'Tabela 2'!J10</f>
        <v/>
      </c>
      <c r="K16" s="12"/>
      <c r="L16" s="12"/>
      <c r="M16" s="12" t="str">
        <f>'Tabela 2'!O10</f>
        <v/>
      </c>
      <c r="N16" s="12" t="str">
        <f>'Tabela 2'!R10</f>
        <v/>
      </c>
      <c r="O16" s="12">
        <f>'Tabela 2'!T10</f>
        <v>0</v>
      </c>
      <c r="P16" s="13" t="str">
        <f>'Tabela 2'!U10</f>
        <v>F</v>
      </c>
    </row>
    <row r="17" spans="1:16" x14ac:dyDescent="0.3">
      <c r="A17" s="12" t="str">
        <f>CONCATENATE(CONCATENATE('Tabela 2'!A11,"/"),'Tabela 2'!B11)</f>
        <v>7/2018</v>
      </c>
      <c r="B17" s="12" t="str">
        <f>CONCATENATE(CONCATENATE('Tabela 2'!C11," "),'Tabela 2'!D11)</f>
        <v>Ljiljana Jelić</v>
      </c>
      <c r="C17" s="12"/>
      <c r="D17" s="12"/>
      <c r="E17" s="12"/>
      <c r="F17" s="12"/>
      <c r="G17" s="12" t="str">
        <f>'Tabela 2'!G11</f>
        <v/>
      </c>
      <c r="H17" s="12"/>
      <c r="I17" s="12"/>
      <c r="J17" s="12">
        <f>'Tabela 2'!J11</f>
        <v>9</v>
      </c>
      <c r="K17" s="12"/>
      <c r="L17" s="12"/>
      <c r="M17" s="12" t="str">
        <f>'Tabela 2'!O11</f>
        <v/>
      </c>
      <c r="N17" s="12" t="str">
        <f>'Tabela 2'!R11</f>
        <v/>
      </c>
      <c r="O17" s="12">
        <f>'Tabela 2'!T11</f>
        <v>9</v>
      </c>
      <c r="P17" s="13" t="str">
        <f>'Tabela 2'!U11</f>
        <v>F</v>
      </c>
    </row>
    <row r="18" spans="1:16" x14ac:dyDescent="0.3">
      <c r="A18" s="12" t="str">
        <f>CONCATENATE(CONCATENATE('Tabela 2'!A12,"/"),'Tabela 2'!B12)</f>
        <v>9/2018</v>
      </c>
      <c r="B18" s="12" t="str">
        <f>CONCATENATE(CONCATENATE('Tabela 2'!C12," "),'Tabela 2'!D12)</f>
        <v>Tamara Čukić</v>
      </c>
      <c r="C18" s="12"/>
      <c r="D18" s="12"/>
      <c r="E18" s="12"/>
      <c r="F18" s="12"/>
      <c r="G18" s="12" t="str">
        <f>'Tabela 2'!G12</f>
        <v/>
      </c>
      <c r="H18" s="12"/>
      <c r="I18" s="12"/>
      <c r="J18" s="12">
        <f>'Tabela 2'!J12</f>
        <v>11</v>
      </c>
      <c r="K18" s="12"/>
      <c r="L18" s="12"/>
      <c r="M18" s="12" t="str">
        <f>'Tabela 2'!O12</f>
        <v/>
      </c>
      <c r="N18" s="12" t="str">
        <f>'Tabela 2'!R12</f>
        <v/>
      </c>
      <c r="O18" s="12">
        <f>'Tabela 2'!T12</f>
        <v>11</v>
      </c>
      <c r="P18" s="13" t="str">
        <f>'Tabela 2'!U12</f>
        <v>F</v>
      </c>
    </row>
    <row r="19" spans="1:16" x14ac:dyDescent="0.3">
      <c r="A19" s="12" t="str">
        <f>CONCATENATE(CONCATENATE('Tabela 2'!A13,"/"),'Tabela 2'!B13)</f>
        <v>13/2018</v>
      </c>
      <c r="B19" s="12" t="str">
        <f>CONCATENATE(CONCATENATE('Tabela 2'!C13," "),'Tabela 2'!D13)</f>
        <v>Luka Milikić</v>
      </c>
      <c r="C19" s="12"/>
      <c r="D19" s="12"/>
      <c r="E19" s="12"/>
      <c r="F19" s="12"/>
      <c r="G19" s="12" t="str">
        <f>'Tabela 2'!G13</f>
        <v/>
      </c>
      <c r="H19" s="12"/>
      <c r="I19" s="12"/>
      <c r="J19" s="12">
        <f>'Tabela 2'!J13</f>
        <v>14</v>
      </c>
      <c r="K19" s="12"/>
      <c r="L19" s="12"/>
      <c r="M19" s="12" t="str">
        <f>'Tabela 2'!O13</f>
        <v/>
      </c>
      <c r="N19" s="12" t="str">
        <f>'Tabela 2'!R13</f>
        <v/>
      </c>
      <c r="O19" s="12">
        <f>'Tabela 2'!T13</f>
        <v>14</v>
      </c>
      <c r="P19" s="13" t="str">
        <f>'Tabela 2'!U13</f>
        <v>F</v>
      </c>
    </row>
    <row r="20" spans="1:16" x14ac:dyDescent="0.3">
      <c r="A20" s="12" t="str">
        <f>CONCATENATE(CONCATENATE('Tabela 2'!A14,"/"),'Tabela 2'!B14)</f>
        <v>15/2018</v>
      </c>
      <c r="B20" s="12" t="str">
        <f>CONCATENATE(CONCATENATE('Tabela 2'!C14," "),'Tabela 2'!D14)</f>
        <v>Ana Vukojičić</v>
      </c>
      <c r="C20" s="12"/>
      <c r="D20" s="12"/>
      <c r="E20" s="12"/>
      <c r="F20" s="12"/>
      <c r="G20" s="12" t="str">
        <f>'Tabela 2'!G14</f>
        <v/>
      </c>
      <c r="H20" s="12"/>
      <c r="I20" s="12"/>
      <c r="J20" s="12">
        <f>'Tabela 2'!J14</f>
        <v>18</v>
      </c>
      <c r="K20" s="12"/>
      <c r="L20" s="12"/>
      <c r="M20" s="12" t="str">
        <f>'Tabela 2'!O14</f>
        <v/>
      </c>
      <c r="N20" s="12" t="str">
        <f>'Tabela 2'!R14</f>
        <v/>
      </c>
      <c r="O20" s="12">
        <f>'Tabela 2'!T14</f>
        <v>18</v>
      </c>
      <c r="P20" s="13" t="str">
        <f>'Tabela 2'!U14</f>
        <v>F</v>
      </c>
    </row>
    <row r="21" spans="1:16" x14ac:dyDescent="0.3">
      <c r="A21" s="12" t="str">
        <f>CONCATENATE(CONCATENATE('Tabela 2'!A15,"/"),'Tabela 2'!B15)</f>
        <v>23/2018</v>
      </c>
      <c r="B21" s="12" t="str">
        <f>CONCATENATE(CONCATENATE('Tabela 2'!C15," "),'Tabela 2'!D15)</f>
        <v>Bogić Bulatović</v>
      </c>
      <c r="C21" s="12"/>
      <c r="D21" s="12"/>
      <c r="E21" s="12"/>
      <c r="F21" s="12"/>
      <c r="G21" s="12" t="str">
        <f>'Tabela 2'!G15</f>
        <v/>
      </c>
      <c r="H21" s="12"/>
      <c r="I21" s="12"/>
      <c r="J21" s="12">
        <f>'Tabela 2'!J15</f>
        <v>0</v>
      </c>
      <c r="K21" s="12"/>
      <c r="L21" s="12"/>
      <c r="M21" s="12" t="str">
        <f>'Tabela 2'!O15</f>
        <v/>
      </c>
      <c r="N21" s="12" t="str">
        <f>'Tabela 2'!R15</f>
        <v/>
      </c>
      <c r="O21" s="12">
        <f>'Tabela 2'!T15</f>
        <v>0</v>
      </c>
      <c r="P21" s="13" t="str">
        <f>'Tabela 2'!U15</f>
        <v>F</v>
      </c>
    </row>
    <row r="22" spans="1:16" x14ac:dyDescent="0.3">
      <c r="A22" s="12" t="str">
        <f>CONCATENATE(CONCATENATE('Tabela 2'!A16,"/"),'Tabela 2'!B16)</f>
        <v>25/2018</v>
      </c>
      <c r="B22" s="12" t="str">
        <f>CONCATENATE(CONCATENATE('Tabela 2'!C16," "),'Tabela 2'!D16)</f>
        <v>Ana Ivanović</v>
      </c>
      <c r="C22" s="12"/>
      <c r="D22" s="12"/>
      <c r="E22" s="12"/>
      <c r="F22" s="12"/>
      <c r="G22" s="12" t="str">
        <f>'Tabela 2'!G16</f>
        <v/>
      </c>
      <c r="H22" s="12"/>
      <c r="I22" s="12"/>
      <c r="J22" s="12" t="str">
        <f>'Tabela 2'!J16</f>
        <v/>
      </c>
      <c r="K22" s="12"/>
      <c r="L22" s="12"/>
      <c r="M22" s="12" t="str">
        <f>'Tabela 2'!O16</f>
        <v/>
      </c>
      <c r="N22" s="12" t="str">
        <f>'Tabela 2'!R16</f>
        <v/>
      </c>
      <c r="O22" s="12">
        <f>'Tabela 2'!T16</f>
        <v>0</v>
      </c>
      <c r="P22" s="13" t="str">
        <f>'Tabela 2'!U16</f>
        <v>F</v>
      </c>
    </row>
    <row r="23" spans="1:16" x14ac:dyDescent="0.3">
      <c r="A23" s="12" t="str">
        <f>CONCATENATE(CONCATENATE('Tabela 2'!A17,"/"),'Tabela 2'!B17)</f>
        <v>26/2018</v>
      </c>
      <c r="B23" s="12" t="str">
        <f>CONCATENATE(CONCATENATE('Tabela 2'!C17," "),'Tabela 2'!D17)</f>
        <v>Jelena Hajduković</v>
      </c>
      <c r="C23" s="12"/>
      <c r="D23" s="12"/>
      <c r="E23" s="12"/>
      <c r="F23" s="12"/>
      <c r="G23" s="12" t="str">
        <f>'Tabela 2'!G17</f>
        <v/>
      </c>
      <c r="H23" s="12"/>
      <c r="I23" s="12"/>
      <c r="J23" s="12" t="str">
        <f>'Tabela 2'!J17</f>
        <v/>
      </c>
      <c r="K23" s="12"/>
      <c r="L23" s="12"/>
      <c r="M23" s="12" t="str">
        <f>'Tabela 2'!O17</f>
        <v/>
      </c>
      <c r="N23" s="12" t="str">
        <f>'Tabela 2'!R17</f>
        <v/>
      </c>
      <c r="O23" s="12">
        <f>'Tabela 2'!T17</f>
        <v>0</v>
      </c>
      <c r="P23" s="13" t="str">
        <f>'Tabela 2'!U17</f>
        <v>F</v>
      </c>
    </row>
    <row r="24" spans="1:16" x14ac:dyDescent="0.3">
      <c r="A24" s="12" t="str">
        <f>CONCATENATE(CONCATENATE('Tabela 2'!A18,"/"),'Tabela 2'!B18)</f>
        <v>27/2018</v>
      </c>
      <c r="B24" s="12" t="str">
        <f>CONCATENATE(CONCATENATE('Tabela 2'!C18," "),'Tabela 2'!D18)</f>
        <v>Jovana Cerović</v>
      </c>
      <c r="C24" s="12"/>
      <c r="D24" s="12"/>
      <c r="E24" s="12"/>
      <c r="F24" s="12"/>
      <c r="G24" s="12" t="str">
        <f>'Tabela 2'!G18</f>
        <v/>
      </c>
      <c r="H24" s="12"/>
      <c r="I24" s="12"/>
      <c r="J24" s="12">
        <f>'Tabela 2'!J18</f>
        <v>0</v>
      </c>
      <c r="K24" s="12"/>
      <c r="L24" s="12"/>
      <c r="M24" s="12" t="str">
        <f>'Tabela 2'!O18</f>
        <v/>
      </c>
      <c r="N24" s="12" t="str">
        <f>'Tabela 2'!R18</f>
        <v/>
      </c>
      <c r="O24" s="12">
        <f>'Tabela 2'!T18</f>
        <v>0</v>
      </c>
      <c r="P24" s="13" t="str">
        <f>'Tabela 2'!U18</f>
        <v>F</v>
      </c>
    </row>
    <row r="25" spans="1:16" x14ac:dyDescent="0.3">
      <c r="A25" s="12" t="str">
        <f>CONCATENATE(CONCATENATE('Tabela 2'!A19,"/"),'Tabela 2'!B19)</f>
        <v>28/2018</v>
      </c>
      <c r="B25" s="12" t="str">
        <f>CONCATENATE(CONCATENATE('Tabela 2'!C19," "),'Tabela 2'!D19)</f>
        <v>Radoman Mijanović</v>
      </c>
      <c r="C25" s="12"/>
      <c r="D25" s="12"/>
      <c r="E25" s="12"/>
      <c r="F25" s="12"/>
      <c r="G25" s="12" t="str">
        <f>'Tabela 2'!G19</f>
        <v/>
      </c>
      <c r="H25" s="12"/>
      <c r="I25" s="12"/>
      <c r="J25" s="12" t="str">
        <f>'Tabela 2'!J19</f>
        <v/>
      </c>
      <c r="K25" s="12"/>
      <c r="L25" s="12"/>
      <c r="M25" s="12" t="str">
        <f>'Tabela 2'!O19</f>
        <v/>
      </c>
      <c r="N25" s="12" t="str">
        <f>'Tabela 2'!R19</f>
        <v/>
      </c>
      <c r="O25" s="12">
        <f>'Tabela 2'!T19</f>
        <v>0</v>
      </c>
      <c r="P25" s="13" t="str">
        <f>'Tabela 2'!U19</f>
        <v>F</v>
      </c>
    </row>
    <row r="26" spans="1:16" x14ac:dyDescent="0.3">
      <c r="A26" s="12" t="str">
        <f>CONCATENATE(CONCATENATE('Tabela 2'!A20,"/"),'Tabela 2'!B20)</f>
        <v>30/2018</v>
      </c>
      <c r="B26" s="12" t="str">
        <f>CONCATENATE(CONCATENATE('Tabela 2'!C20," "),'Tabela 2'!D20)</f>
        <v>Marija Gajović</v>
      </c>
      <c r="C26" s="12"/>
      <c r="D26" s="12"/>
      <c r="E26" s="12"/>
      <c r="F26" s="12"/>
      <c r="G26" s="12" t="str">
        <f>'Tabela 2'!G20</f>
        <v/>
      </c>
      <c r="H26" s="12"/>
      <c r="I26" s="12"/>
      <c r="J26" s="12">
        <f>'Tabela 2'!J20</f>
        <v>3</v>
      </c>
      <c r="K26" s="12"/>
      <c r="L26" s="12"/>
      <c r="M26" s="12" t="str">
        <f>'Tabela 2'!O20</f>
        <v/>
      </c>
      <c r="N26" s="12" t="str">
        <f>'Tabela 2'!R20</f>
        <v/>
      </c>
      <c r="O26" s="12">
        <f>'Tabela 2'!T20</f>
        <v>3</v>
      </c>
      <c r="P26" s="13" t="str">
        <f>'Tabela 2'!U20</f>
        <v>F</v>
      </c>
    </row>
    <row r="27" spans="1:16" x14ac:dyDescent="0.3">
      <c r="A27" s="12" t="str">
        <f>CONCATENATE(CONCATENATE('Tabela 2'!A21,"/"),'Tabela 2'!B21)</f>
        <v>39/2018</v>
      </c>
      <c r="B27" s="12" t="str">
        <f>CONCATENATE(CONCATENATE('Tabela 2'!C21," "),'Tabela 2'!D21)</f>
        <v>Petar Janković</v>
      </c>
      <c r="C27" s="12"/>
      <c r="D27" s="12"/>
      <c r="E27" s="12"/>
      <c r="F27" s="12"/>
      <c r="G27" s="12" t="str">
        <f>'Tabela 2'!G21</f>
        <v/>
      </c>
      <c r="H27" s="12"/>
      <c r="I27" s="12"/>
      <c r="J27" s="12">
        <f>'Tabela 2'!J21</f>
        <v>5</v>
      </c>
      <c r="K27" s="12"/>
      <c r="L27" s="12"/>
      <c r="M27" s="12" t="str">
        <f>'Tabela 2'!O21</f>
        <v/>
      </c>
      <c r="N27" s="12" t="str">
        <f>'Tabela 2'!R21</f>
        <v/>
      </c>
      <c r="O27" s="12">
        <f>'Tabela 2'!T21</f>
        <v>5</v>
      </c>
      <c r="P27" s="13" t="str">
        <f>'Tabela 2'!U21</f>
        <v>F</v>
      </c>
    </row>
    <row r="28" spans="1:16" x14ac:dyDescent="0.3">
      <c r="A28" s="12" t="str">
        <f>CONCATENATE(CONCATENATE('Tabela 2'!A22,"/"),'Tabela 2'!B22)</f>
        <v>8/2017</v>
      </c>
      <c r="B28" s="12" t="str">
        <f>CONCATENATE(CONCATENATE('Tabela 2'!C22," "),'Tabela 2'!D22)</f>
        <v>Dijana Popović</v>
      </c>
      <c r="C28" s="12"/>
      <c r="D28" s="12"/>
      <c r="E28" s="12"/>
      <c r="F28" s="12"/>
      <c r="G28" s="12" t="str">
        <f>'Tabela 2'!G22</f>
        <v/>
      </c>
      <c r="H28" s="12"/>
      <c r="I28" s="12"/>
      <c r="J28" s="12" t="str">
        <f>'Tabela 2'!J22</f>
        <v/>
      </c>
      <c r="K28" s="12"/>
      <c r="L28" s="12"/>
      <c r="M28" s="12" t="str">
        <f>'Tabela 2'!O22</f>
        <v/>
      </c>
      <c r="N28" s="12" t="str">
        <f>'Tabela 2'!R22</f>
        <v/>
      </c>
      <c r="O28" s="12">
        <f>'Tabela 2'!T22</f>
        <v>0</v>
      </c>
      <c r="P28" s="13" t="str">
        <f>'Tabela 2'!U22</f>
        <v>F</v>
      </c>
    </row>
    <row r="29" spans="1:16" x14ac:dyDescent="0.3">
      <c r="A29" s="12" t="str">
        <f>CONCATENATE(CONCATENATE('Tabela 2'!A23,"/"),'Tabela 2'!B23)</f>
        <v>13/2017</v>
      </c>
      <c r="B29" s="12" t="str">
        <f>CONCATENATE(CONCATENATE('Tabela 2'!C23," "),'Tabela 2'!D23)</f>
        <v>Bobana Danilović</v>
      </c>
      <c r="C29" s="12"/>
      <c r="D29" s="12"/>
      <c r="E29" s="12"/>
      <c r="F29" s="12"/>
      <c r="G29" s="12" t="str">
        <f>'Tabela 2'!G23</f>
        <v/>
      </c>
      <c r="H29" s="12"/>
      <c r="I29" s="12"/>
      <c r="J29" s="12" t="str">
        <f>'Tabela 2'!J23</f>
        <v/>
      </c>
      <c r="K29" s="12"/>
      <c r="L29" s="12"/>
      <c r="M29" s="12" t="str">
        <f>'Tabela 2'!O23</f>
        <v/>
      </c>
      <c r="N29" s="12" t="str">
        <f>'Tabela 2'!R23</f>
        <v/>
      </c>
      <c r="O29" s="12">
        <f>'Tabela 2'!T23</f>
        <v>0</v>
      </c>
      <c r="P29" s="13" t="str">
        <f>'Tabela 2'!U23</f>
        <v>F</v>
      </c>
    </row>
    <row r="30" spans="1:16" x14ac:dyDescent="0.3">
      <c r="A30" s="12" t="str">
        <f>CONCATENATE(CONCATENATE('Tabela 2'!A24,"/"),'Tabela 2'!B24)</f>
        <v>32/2017</v>
      </c>
      <c r="B30" s="12" t="str">
        <f>CONCATENATE(CONCATENATE('Tabela 2'!C24," "),'Tabela 2'!D24)</f>
        <v>Jovan Janjušević</v>
      </c>
      <c r="C30" s="12"/>
      <c r="D30" s="12"/>
      <c r="E30" s="12"/>
      <c r="F30" s="12"/>
      <c r="G30" s="12" t="str">
        <f>'Tabela 2'!G24</f>
        <v/>
      </c>
      <c r="H30" s="12"/>
      <c r="I30" s="12"/>
      <c r="J30" s="12">
        <f>'Tabela 2'!J24</f>
        <v>4</v>
      </c>
      <c r="K30" s="12"/>
      <c r="L30" s="12"/>
      <c r="M30" s="12" t="str">
        <f>'Tabela 2'!O24</f>
        <v/>
      </c>
      <c r="N30" s="12" t="str">
        <f>'Tabela 2'!R24</f>
        <v/>
      </c>
      <c r="O30" s="12">
        <f>'Tabela 2'!T24</f>
        <v>4</v>
      </c>
      <c r="P30" s="13" t="str">
        <f>'Tabela 2'!U24</f>
        <v>F</v>
      </c>
    </row>
    <row r="31" spans="1:16" x14ac:dyDescent="0.3">
      <c r="A31" s="12" t="str">
        <f>CONCATENATE(CONCATENATE('Tabela 2'!A25,"/"),'Tabela 2'!B25)</f>
        <v>34/2017</v>
      </c>
      <c r="B31" s="12" t="str">
        <f>CONCATENATE(CONCATENATE('Tabela 2'!C25," "),'Tabela 2'!D25)</f>
        <v>Miloš Komnenović</v>
      </c>
      <c r="C31" s="12"/>
      <c r="D31" s="12"/>
      <c r="E31" s="12"/>
      <c r="F31" s="12"/>
      <c r="G31" s="12" t="str">
        <f>'Tabela 2'!G25</f>
        <v/>
      </c>
      <c r="H31" s="12"/>
      <c r="I31" s="12"/>
      <c r="J31" s="12">
        <f>'Tabela 2'!J25</f>
        <v>7</v>
      </c>
      <c r="K31" s="12"/>
      <c r="L31" s="12"/>
      <c r="M31" s="12" t="str">
        <f>'Tabela 2'!O25</f>
        <v/>
      </c>
      <c r="N31" s="12" t="str">
        <f>'Tabela 2'!R25</f>
        <v/>
      </c>
      <c r="O31" s="12">
        <f>'Tabela 2'!T25</f>
        <v>7</v>
      </c>
      <c r="P31" s="13" t="str">
        <f>'Tabela 2'!U25</f>
        <v>F</v>
      </c>
    </row>
    <row r="32" spans="1:16" x14ac:dyDescent="0.3">
      <c r="A32" s="12" t="str">
        <f>CONCATENATE(CONCATENATE('Tabela 2'!A26,"/"),'Tabela 2'!B26)</f>
        <v>709/2016</v>
      </c>
      <c r="B32" s="12" t="str">
        <f>CONCATENATE(CONCATENATE('Tabela 2'!C26," "),'Tabela 2'!D26)</f>
        <v>Ivana Dacić</v>
      </c>
      <c r="C32" s="12"/>
      <c r="D32" s="12"/>
      <c r="E32" s="12"/>
      <c r="F32" s="12"/>
      <c r="G32" s="12" t="str">
        <f>'Tabela 2'!G26</f>
        <v/>
      </c>
      <c r="H32" s="12"/>
      <c r="I32" s="12"/>
      <c r="J32" s="12" t="str">
        <f>'Tabela 2'!J26</f>
        <v/>
      </c>
      <c r="K32" s="12"/>
      <c r="L32" s="12"/>
      <c r="M32" s="12" t="str">
        <f>'Tabela 2'!O26</f>
        <v/>
      </c>
      <c r="N32" s="12" t="str">
        <f>'Tabela 2'!R26</f>
        <v/>
      </c>
      <c r="O32" s="12">
        <f>'Tabela 2'!T26</f>
        <v>0</v>
      </c>
      <c r="P32" s="13" t="str">
        <f>'Tabela 2'!U26</f>
        <v>F</v>
      </c>
    </row>
    <row r="33" spans="1:16" x14ac:dyDescent="0.3">
      <c r="A33" s="12" t="str">
        <f>CONCATENATE(CONCATENATE('Tabela 2'!A27,"/"),'Tabela 2'!B27)</f>
        <v>7032/2016</v>
      </c>
      <c r="B33" s="12" t="str">
        <f>CONCATENATE(CONCATENATE('Tabela 2'!C27," "),'Tabela 2'!D27)</f>
        <v>Marija Rakonjac</v>
      </c>
      <c r="C33" s="12"/>
      <c r="D33" s="12"/>
      <c r="E33" s="12"/>
      <c r="F33" s="12"/>
      <c r="G33" s="12" t="str">
        <f>'Tabela 2'!G27</f>
        <v/>
      </c>
      <c r="H33" s="12"/>
      <c r="I33" s="12"/>
      <c r="J33" s="12">
        <f>'Tabela 2'!J27</f>
        <v>6</v>
      </c>
      <c r="K33" s="12"/>
      <c r="L33" s="12"/>
      <c r="M33" s="12" t="str">
        <f>'Tabela 2'!O27</f>
        <v/>
      </c>
      <c r="N33" s="12" t="str">
        <f>'Tabela 2'!R27</f>
        <v/>
      </c>
      <c r="O33" s="12">
        <f>'Tabela 2'!T27</f>
        <v>6</v>
      </c>
      <c r="P33" s="13" t="str">
        <f>'Tabela 2'!U27</f>
        <v>F</v>
      </c>
    </row>
    <row r="34" spans="1:16" x14ac:dyDescent="0.3">
      <c r="A34" s="12" t="str">
        <f>CONCATENATE(CONCATENATE('Tabela 2'!A28,"/"),'Tabela 2'!B28)</f>
        <v>25/15/nema na spisku</v>
      </c>
      <c r="B34" s="12" t="str">
        <f>CONCATENATE(CONCATENATE('Tabela 2'!C28," "),'Tabela 2'!D28)</f>
        <v>Andrea  Krunić</v>
      </c>
      <c r="C34" s="12"/>
      <c r="D34" s="12"/>
      <c r="E34" s="12"/>
      <c r="F34" s="12"/>
      <c r="G34" s="12" t="str">
        <f>'Tabela 2'!G28</f>
        <v/>
      </c>
      <c r="H34" s="12"/>
      <c r="I34" s="12"/>
      <c r="J34" s="12">
        <f>'Tabela 2'!J28</f>
        <v>5</v>
      </c>
      <c r="K34" s="12"/>
      <c r="L34" s="12"/>
      <c r="M34" s="12" t="str">
        <f>'Tabela 2'!O28</f>
        <v/>
      </c>
      <c r="N34" s="12" t="str">
        <f>'Tabela 2'!R28</f>
        <v/>
      </c>
      <c r="O34" s="12">
        <f>'Tabela 2'!T28</f>
        <v>5</v>
      </c>
      <c r="P34" s="13" t="str">
        <f>'Tabela 2'!U28</f>
        <v>F</v>
      </c>
    </row>
    <row r="35" spans="1:16" x14ac:dyDescent="0.3">
      <c r="A35" s="12" t="str">
        <f>CONCATENATE(CONCATENATE('Tabela 2'!A29,"/"),'Tabela 2'!B29)</f>
        <v>42/16/nema na spisku</v>
      </c>
      <c r="B35" s="12" t="str">
        <f>CONCATENATE(CONCATENATE('Tabela 2'!C29," "),'Tabela 2'!D29)</f>
        <v>Srdanović Tatjana</v>
      </c>
      <c r="C35" s="12"/>
      <c r="D35" s="12"/>
      <c r="E35" s="12"/>
      <c r="F35" s="12"/>
      <c r="G35" s="12" t="str">
        <f>'Tabela 2'!G29</f>
        <v/>
      </c>
      <c r="H35" s="12"/>
      <c r="I35" s="12"/>
      <c r="J35" s="12">
        <f>'Tabela 2'!J29</f>
        <v>6</v>
      </c>
      <c r="K35" s="12"/>
      <c r="L35" s="12"/>
      <c r="M35" s="12" t="str">
        <f>'Tabela 2'!O29</f>
        <v/>
      </c>
      <c r="N35" s="12" t="str">
        <f>'Tabela 2'!R29</f>
        <v/>
      </c>
      <c r="O35" s="12">
        <f>'Tabela 2'!T29</f>
        <v>6</v>
      </c>
      <c r="P35" s="13" t="str">
        <f>'Tabela 2'!U29</f>
        <v>F</v>
      </c>
    </row>
    <row r="36" spans="1:16" x14ac:dyDescent="0.3">
      <c r="A36" s="12" t="str">
        <f>CONCATENATE(CONCATENATE('Tabela 2'!A30,"/"),'Tabela 2'!B30)</f>
        <v>"10/13/nema na spisku</v>
      </c>
      <c r="B36" s="12" t="str">
        <f>CONCATENATE(CONCATENATE('Tabela 2'!C30," "),'Tabela 2'!D30)</f>
        <v>Đurđina  Konatar</v>
      </c>
      <c r="C36" s="12"/>
      <c r="D36" s="12"/>
      <c r="E36" s="12"/>
      <c r="F36" s="12"/>
      <c r="G36" s="12" t="str">
        <f>'Tabela 2'!G30</f>
        <v/>
      </c>
      <c r="H36" s="12"/>
      <c r="I36" s="12"/>
      <c r="J36" s="12">
        <f>'Tabela 2'!J30</f>
        <v>5</v>
      </c>
      <c r="K36" s="12"/>
      <c r="L36" s="12"/>
      <c r="M36" s="12" t="str">
        <f>'Tabela 2'!O30</f>
        <v/>
      </c>
      <c r="N36" s="12" t="str">
        <f>'Tabela 2'!R30</f>
        <v/>
      </c>
      <c r="O36" s="12">
        <f>'Tabela 2'!T30</f>
        <v>5</v>
      </c>
      <c r="P36" s="13" t="str">
        <f>'Tabela 2'!U30</f>
        <v>F</v>
      </c>
    </row>
    <row r="37" spans="1:16" x14ac:dyDescent="0.3">
      <c r="A37" s="12" t="str">
        <f>CONCATENATE(CONCATENATE('Tabela 2'!A31,"/"),'Tabela 2'!B31)</f>
        <v>22/15/nema na spisku</v>
      </c>
      <c r="B37" s="12" t="str">
        <f>CONCATENATE(CONCATENATE('Tabela 2'!C31," "),'Tabela 2'!D31)</f>
        <v>Slavica  Kovačević</v>
      </c>
      <c r="C37" s="12"/>
      <c r="D37" s="12"/>
      <c r="E37" s="12"/>
      <c r="F37" s="12"/>
      <c r="G37" s="12" t="str">
        <f>'Tabela 2'!G31</f>
        <v/>
      </c>
      <c r="H37" s="12"/>
      <c r="I37" s="12"/>
      <c r="J37" s="12">
        <f>'Tabela 2'!J31</f>
        <v>1</v>
      </c>
      <c r="K37" s="12"/>
      <c r="L37" s="12"/>
      <c r="M37" s="12" t="str">
        <f>'Tabela 2'!O31</f>
        <v/>
      </c>
      <c r="N37" s="12" t="str">
        <f>'Tabela 2'!R31</f>
        <v/>
      </c>
      <c r="O37" s="12">
        <f>'Tabela 2'!T31</f>
        <v>1</v>
      </c>
      <c r="P37" s="13" t="str">
        <f>'Tabela 2'!U31</f>
        <v>F</v>
      </c>
    </row>
    <row r="38" spans="1:16" x14ac:dyDescent="0.3">
      <c r="A38" s="12" t="str">
        <f>CONCATENATE(CONCATENATE('Tabela 2'!A32,"/"),'Tabela 2'!B32)</f>
        <v>19/15/nema na spisku</v>
      </c>
      <c r="B38" s="12" t="str">
        <f>CONCATENATE(CONCATENATE('Tabela 2'!C32," "),'Tabela 2'!D32)</f>
        <v>Sanda  Piper</v>
      </c>
      <c r="C38" s="12"/>
      <c r="D38" s="12"/>
      <c r="E38" s="12"/>
      <c r="F38" s="12"/>
      <c r="G38" s="12" t="str">
        <f>'Tabela 2'!G32</f>
        <v/>
      </c>
      <c r="H38" s="12"/>
      <c r="I38" s="12"/>
      <c r="J38" s="12">
        <f>'Tabela 2'!J32</f>
        <v>0</v>
      </c>
      <c r="K38" s="12"/>
      <c r="L38" s="12"/>
      <c r="M38" s="12" t="str">
        <f>'Tabela 2'!O32</f>
        <v/>
      </c>
      <c r="N38" s="12" t="str">
        <f>'Tabela 2'!R32</f>
        <v/>
      </c>
      <c r="O38" s="12">
        <f>'Tabela 2'!T32</f>
        <v>0</v>
      </c>
      <c r="P38" s="13" t="str">
        <f>'Tabela 2'!U32</f>
        <v>F</v>
      </c>
    </row>
    <row r="39" spans="1:16" x14ac:dyDescent="0.3">
      <c r="A39" s="12" t="str">
        <f>CONCATENATE(CONCATENATE('Tabela 2'!A33,"/"),'Tabela 2'!B33)</f>
        <v>23/16/nema na spisku</v>
      </c>
      <c r="B39" s="12" t="str">
        <f>CONCATENATE(CONCATENATE('Tabela 2'!C33," "),'Tabela 2'!D33)</f>
        <v>Dragana Joksimović</v>
      </c>
      <c r="C39" s="12"/>
      <c r="D39" s="12"/>
      <c r="E39" s="12"/>
      <c r="F39" s="12"/>
      <c r="G39" s="12" t="str">
        <f>'Tabela 2'!G33</f>
        <v/>
      </c>
      <c r="H39" s="12"/>
      <c r="I39" s="12"/>
      <c r="J39" s="12">
        <f>'Tabela 2'!J33</f>
        <v>0</v>
      </c>
      <c r="K39" s="12"/>
      <c r="L39" s="12"/>
      <c r="M39" s="12" t="str">
        <f>'Tabela 2'!O33</f>
        <v/>
      </c>
      <c r="N39" s="12" t="str">
        <f>'Tabela 2'!R33</f>
        <v/>
      </c>
      <c r="O39" s="12">
        <f>'Tabela 2'!T33</f>
        <v>0</v>
      </c>
      <c r="P39" s="13" t="str">
        <f>'Tabela 2'!U33</f>
        <v>F</v>
      </c>
    </row>
    <row r="40" spans="1:16" x14ac:dyDescent="0.3">
      <c r="A40" s="12" t="str">
        <f>CONCATENATE(CONCATENATE('Tabela 2'!A34,"/"),'Tabela 2'!B34)</f>
        <v>/</v>
      </c>
      <c r="B40" s="12" t="str">
        <f>CONCATENATE(CONCATENATE('Tabela 2'!C34," "),'Tabela 2'!D34)</f>
        <v xml:space="preserve"> </v>
      </c>
      <c r="C40" s="12"/>
      <c r="D40" s="12"/>
      <c r="E40" s="12"/>
      <c r="F40" s="12"/>
      <c r="G40" s="12" t="str">
        <f>'Tabela 2'!G34</f>
        <v/>
      </c>
      <c r="H40" s="12"/>
      <c r="I40" s="12"/>
      <c r="J40" s="12" t="str">
        <f>'Tabela 2'!J34</f>
        <v/>
      </c>
      <c r="K40" s="12"/>
      <c r="L40" s="12"/>
      <c r="M40" s="12" t="str">
        <f>'Tabela 2'!O34</f>
        <v/>
      </c>
      <c r="N40" s="12" t="str">
        <f>'Tabela 2'!R34</f>
        <v/>
      </c>
      <c r="O40" s="12">
        <f>'Tabela 2'!T34</f>
        <v>0</v>
      </c>
      <c r="P40" s="13">
        <f>'Tabela 2'!U34</f>
        <v>0</v>
      </c>
    </row>
    <row r="41" spans="1:16" x14ac:dyDescent="0.3">
      <c r="A41" s="12" t="str">
        <f>CONCATENATE(CONCATENATE('Tabela 2'!A35,"/"),'Tabela 2'!B35)</f>
        <v>/</v>
      </c>
      <c r="B41" s="12" t="str">
        <f>CONCATENATE(CONCATENATE('Tabela 2'!C35," "),'Tabela 2'!D35)</f>
        <v xml:space="preserve"> </v>
      </c>
      <c r="C41" s="12"/>
      <c r="D41" s="12"/>
      <c r="E41" s="12"/>
      <c r="F41" s="12"/>
      <c r="G41" s="12" t="str">
        <f>'Tabela 2'!G35</f>
        <v/>
      </c>
      <c r="H41" s="12"/>
      <c r="I41" s="12"/>
      <c r="J41" s="12" t="str">
        <f>'Tabela 2'!J35</f>
        <v/>
      </c>
      <c r="K41" s="12"/>
      <c r="L41" s="12"/>
      <c r="M41" s="12" t="str">
        <f>'Tabela 2'!O35</f>
        <v/>
      </c>
      <c r="N41" s="12" t="str">
        <f>'Tabela 2'!R35</f>
        <v/>
      </c>
      <c r="O41" s="12">
        <f>'Tabela 2'!T35</f>
        <v>0</v>
      </c>
      <c r="P41" s="13">
        <f>'Tabela 2'!U35</f>
        <v>0</v>
      </c>
    </row>
    <row r="42" spans="1:16" x14ac:dyDescent="0.3">
      <c r="A42" s="12" t="str">
        <f>CONCATENATE(CONCATENATE('Tabela 2'!A36,"/"),'Tabela 2'!B36)</f>
        <v>/</v>
      </c>
      <c r="B42" s="12" t="str">
        <f>CONCATENATE(CONCATENATE('Tabela 2'!C36," "),'Tabela 2'!D36)</f>
        <v xml:space="preserve"> </v>
      </c>
      <c r="C42" s="12"/>
      <c r="D42" s="12"/>
      <c r="E42" s="12"/>
      <c r="F42" s="12"/>
      <c r="G42" s="12" t="str">
        <f>'Tabela 2'!G36</f>
        <v/>
      </c>
      <c r="H42" s="12"/>
      <c r="I42" s="12"/>
      <c r="J42" s="12" t="str">
        <f>'Tabela 2'!J36</f>
        <v/>
      </c>
      <c r="K42" s="12"/>
      <c r="L42" s="12"/>
      <c r="M42" s="12" t="str">
        <f>'Tabela 2'!O36</f>
        <v/>
      </c>
      <c r="N42" s="12" t="str">
        <f>'Tabela 2'!R36</f>
        <v/>
      </c>
      <c r="O42" s="12">
        <f>'Tabela 2'!T36</f>
        <v>0</v>
      </c>
      <c r="P42" s="13">
        <f>'Tabela 2'!U36</f>
        <v>0</v>
      </c>
    </row>
    <row r="43" spans="1:16" x14ac:dyDescent="0.3">
      <c r="A43" s="12" t="str">
        <f>CONCATENATE(CONCATENATE('Tabela 2'!A37,"/"),'Tabela 2'!B37)</f>
        <v>/</v>
      </c>
      <c r="B43" s="12" t="str">
        <f>CONCATENATE(CONCATENATE('Tabela 2'!C37," "),'Tabela 2'!D37)</f>
        <v xml:space="preserve"> </v>
      </c>
      <c r="C43" s="12"/>
      <c r="D43" s="12"/>
      <c r="E43" s="12"/>
      <c r="F43" s="12"/>
      <c r="G43" s="12" t="str">
        <f>'Tabela 2'!G37</f>
        <v/>
      </c>
      <c r="H43" s="12"/>
      <c r="I43" s="12"/>
      <c r="J43" s="12" t="str">
        <f>'Tabela 2'!J37</f>
        <v/>
      </c>
      <c r="K43" s="12"/>
      <c r="L43" s="12"/>
      <c r="M43" s="12" t="str">
        <f>'Tabela 2'!O37</f>
        <v/>
      </c>
      <c r="N43" s="12" t="str">
        <f>'Tabela 2'!R37</f>
        <v/>
      </c>
      <c r="O43" s="12">
        <f>'Tabela 2'!T37</f>
        <v>0</v>
      </c>
      <c r="P43" s="13">
        <f>'Tabela 2'!U37</f>
        <v>0</v>
      </c>
    </row>
    <row r="44" spans="1:16" x14ac:dyDescent="0.3">
      <c r="A44" s="12" t="str">
        <f>CONCATENATE(CONCATENATE('Tabela 2'!A38,"/"),'Tabela 2'!B38)</f>
        <v>/</v>
      </c>
      <c r="B44" s="12" t="str">
        <f>CONCATENATE(CONCATENATE('Tabela 2'!C38," "),'Tabela 2'!D38)</f>
        <v xml:space="preserve"> </v>
      </c>
      <c r="C44" s="12"/>
      <c r="D44" s="12"/>
      <c r="E44" s="12"/>
      <c r="F44" s="12"/>
      <c r="G44" s="12" t="str">
        <f>'Tabela 2'!G38</f>
        <v/>
      </c>
      <c r="H44" s="12"/>
      <c r="I44" s="12"/>
      <c r="J44" s="12" t="str">
        <f>'Tabela 2'!J38</f>
        <v/>
      </c>
      <c r="K44" s="12"/>
      <c r="L44" s="12"/>
      <c r="M44" s="12" t="str">
        <f>'Tabela 2'!O38</f>
        <v/>
      </c>
      <c r="N44" s="12" t="str">
        <f>'Tabela 2'!R38</f>
        <v/>
      </c>
      <c r="O44" s="12">
        <f>'Tabela 2'!T38</f>
        <v>0</v>
      </c>
      <c r="P44" s="13">
        <f>'Tabela 2'!U38</f>
        <v>0</v>
      </c>
    </row>
    <row r="45" spans="1:16" x14ac:dyDescent="0.3">
      <c r="A45" s="12" t="str">
        <f>CONCATENATE(CONCATENATE('Tabela 2'!A39,"/"),'Tabela 2'!B39)</f>
        <v>/</v>
      </c>
      <c r="B45" s="12" t="str">
        <f>CONCATENATE(CONCATENATE('Tabela 2'!C39," "),'Tabela 2'!D39)</f>
        <v xml:space="preserve"> </v>
      </c>
      <c r="C45" s="12"/>
      <c r="D45" s="12"/>
      <c r="E45" s="12"/>
      <c r="F45" s="12"/>
      <c r="G45" s="12" t="str">
        <f>'Tabela 2'!G39</f>
        <v/>
      </c>
      <c r="H45" s="12"/>
      <c r="I45" s="12"/>
      <c r="J45" s="12" t="str">
        <f>'Tabela 2'!J39</f>
        <v/>
      </c>
      <c r="K45" s="12"/>
      <c r="L45" s="12"/>
      <c r="M45" s="12" t="str">
        <f>'Tabela 2'!O39</f>
        <v/>
      </c>
      <c r="N45" s="12" t="str">
        <f>'Tabela 2'!R39</f>
        <v/>
      </c>
      <c r="O45" s="12">
        <f>'Tabela 2'!T39</f>
        <v>0</v>
      </c>
      <c r="P45" s="13">
        <f>'Tabela 2'!U39</f>
        <v>0</v>
      </c>
    </row>
    <row r="46" spans="1:16" x14ac:dyDescent="0.3">
      <c r="A46" s="12" t="str">
        <f>CONCATENATE(CONCATENATE('Tabela 2'!A40,"/"),'Tabela 2'!B40)</f>
        <v>/</v>
      </c>
      <c r="B46" s="12" t="str">
        <f>CONCATENATE(CONCATENATE('Tabela 2'!C40," "),'Tabela 2'!D40)</f>
        <v xml:space="preserve"> </v>
      </c>
      <c r="C46" s="12"/>
      <c r="D46" s="12"/>
      <c r="E46" s="12"/>
      <c r="F46" s="12"/>
      <c r="G46" s="12" t="str">
        <f>'Tabela 2'!G40</f>
        <v/>
      </c>
      <c r="H46" s="12"/>
      <c r="I46" s="12"/>
      <c r="J46" s="12" t="str">
        <f>'Tabela 2'!J40</f>
        <v/>
      </c>
      <c r="K46" s="12"/>
      <c r="L46" s="12"/>
      <c r="M46" s="12" t="str">
        <f>'Tabela 2'!O40</f>
        <v/>
      </c>
      <c r="N46" s="12" t="str">
        <f>'Tabela 2'!R40</f>
        <v/>
      </c>
      <c r="O46" s="12">
        <f>'Tabela 2'!T40</f>
        <v>0</v>
      </c>
      <c r="P46" s="13">
        <f>'Tabela 2'!U40</f>
        <v>0</v>
      </c>
    </row>
    <row r="47" spans="1:16" x14ac:dyDescent="0.3">
      <c r="A47" s="12" t="str">
        <f>CONCATENATE(CONCATENATE('Tabela 2'!A41,"/"),'Tabela 2'!B41)</f>
        <v>/</v>
      </c>
      <c r="B47" s="12" t="str">
        <f>CONCATENATE(CONCATENATE('Tabela 2'!C41," "),'Tabela 2'!D41)</f>
        <v xml:space="preserve"> </v>
      </c>
      <c r="C47" s="12"/>
      <c r="D47" s="12"/>
      <c r="E47" s="12"/>
      <c r="F47" s="12"/>
      <c r="G47" s="12" t="str">
        <f>'Tabela 2'!G41</f>
        <v/>
      </c>
      <c r="H47" s="12"/>
      <c r="I47" s="12"/>
      <c r="J47" s="12" t="str">
        <f>'Tabela 2'!J41</f>
        <v/>
      </c>
      <c r="K47" s="12"/>
      <c r="L47" s="12"/>
      <c r="M47" s="12" t="str">
        <f>'Tabela 2'!O41</f>
        <v/>
      </c>
      <c r="N47" s="12" t="str">
        <f>'Tabela 2'!R41</f>
        <v/>
      </c>
      <c r="O47" s="12">
        <f>'Tabela 2'!T41</f>
        <v>0</v>
      </c>
      <c r="P47" s="13">
        <f>'Tabela 2'!U41</f>
        <v>0</v>
      </c>
    </row>
    <row r="48" spans="1:16" x14ac:dyDescent="0.3">
      <c r="A48" s="12" t="str">
        <f>CONCATENATE(CONCATENATE('Tabela 2'!A42,"/"),'Tabela 2'!B42)</f>
        <v>/</v>
      </c>
      <c r="B48" s="12" t="str">
        <f>CONCATENATE(CONCATENATE('Tabela 2'!C42," "),'Tabela 2'!D42)</f>
        <v xml:space="preserve"> </v>
      </c>
      <c r="C48" s="12"/>
      <c r="D48" s="12"/>
      <c r="E48" s="12"/>
      <c r="F48" s="12"/>
      <c r="G48" s="12" t="str">
        <f>'Tabela 2'!G42</f>
        <v/>
      </c>
      <c r="H48" s="12"/>
      <c r="I48" s="12"/>
      <c r="J48" s="12" t="str">
        <f>'Tabela 2'!J42</f>
        <v/>
      </c>
      <c r="K48" s="12"/>
      <c r="L48" s="12"/>
      <c r="M48" s="12" t="str">
        <f>'Tabela 2'!O42</f>
        <v/>
      </c>
      <c r="N48" s="12" t="str">
        <f>'Tabela 2'!R42</f>
        <v/>
      </c>
      <c r="O48" s="12">
        <f>'Tabela 2'!T42</f>
        <v>0</v>
      </c>
      <c r="P48" s="13">
        <f>'Tabela 2'!U42</f>
        <v>0</v>
      </c>
    </row>
    <row r="49" spans="1:16" x14ac:dyDescent="0.3">
      <c r="A49" s="12" t="str">
        <f>CONCATENATE(CONCATENATE('Tabela 2'!A43,"/"),'Tabela 2'!B43)</f>
        <v>/</v>
      </c>
      <c r="B49" s="12" t="str">
        <f>CONCATENATE(CONCATENATE('Tabela 2'!C43," "),'Tabela 2'!D43)</f>
        <v xml:space="preserve"> </v>
      </c>
      <c r="C49" s="12"/>
      <c r="D49" s="12"/>
      <c r="E49" s="12"/>
      <c r="F49" s="12"/>
      <c r="G49" s="12" t="str">
        <f>'Tabela 2'!G43</f>
        <v/>
      </c>
      <c r="H49" s="12"/>
      <c r="I49" s="12"/>
      <c r="J49" s="12" t="str">
        <f>'Tabela 2'!J43</f>
        <v/>
      </c>
      <c r="K49" s="12"/>
      <c r="L49" s="12"/>
      <c r="M49" s="12" t="str">
        <f>'Tabela 2'!O43</f>
        <v/>
      </c>
      <c r="N49" s="12" t="str">
        <f>'Tabela 2'!R43</f>
        <v/>
      </c>
      <c r="O49" s="12">
        <f>'Tabela 2'!T43</f>
        <v>0</v>
      </c>
      <c r="P49" s="13">
        <f>'Tabela 2'!U43</f>
        <v>0</v>
      </c>
    </row>
    <row r="50" spans="1:16" x14ac:dyDescent="0.3">
      <c r="A50" s="12" t="str">
        <f>CONCATENATE(CONCATENATE('Tabela 2'!A44,"/"),'Tabela 2'!B44)</f>
        <v>/</v>
      </c>
      <c r="B50" s="12" t="str">
        <f>CONCATENATE(CONCATENATE('Tabela 2'!C44," "),'Tabela 2'!D44)</f>
        <v xml:space="preserve"> </v>
      </c>
      <c r="C50" s="12"/>
      <c r="D50" s="12"/>
      <c r="E50" s="12"/>
      <c r="F50" s="12"/>
      <c r="G50" s="12" t="str">
        <f>'Tabela 2'!G44</f>
        <v/>
      </c>
      <c r="H50" s="12"/>
      <c r="I50" s="12"/>
      <c r="J50" s="12" t="str">
        <f>'Tabela 2'!J44</f>
        <v/>
      </c>
      <c r="K50" s="12"/>
      <c r="L50" s="12"/>
      <c r="M50" s="12" t="str">
        <f>'Tabela 2'!O44</f>
        <v/>
      </c>
      <c r="N50" s="12" t="str">
        <f>'Tabela 2'!R44</f>
        <v/>
      </c>
      <c r="O50" s="12">
        <f>'Tabela 2'!T44</f>
        <v>0</v>
      </c>
      <c r="P50" s="13">
        <f>'Tabela 2'!U44</f>
        <v>0</v>
      </c>
    </row>
    <row r="51" spans="1:16" x14ac:dyDescent="0.3">
      <c r="A51" s="12" t="str">
        <f>CONCATENATE(CONCATENATE('Tabela 2'!A45,"/"),'Tabela 2'!B45)</f>
        <v>/</v>
      </c>
      <c r="B51" s="12" t="str">
        <f>CONCATENATE(CONCATENATE('Tabela 2'!C45," "),'Tabela 2'!D45)</f>
        <v xml:space="preserve"> </v>
      </c>
      <c r="C51" s="12"/>
      <c r="D51" s="12"/>
      <c r="E51" s="12"/>
      <c r="F51" s="12"/>
      <c r="G51" s="12" t="str">
        <f>'Tabela 2'!G45</f>
        <v/>
      </c>
      <c r="H51" s="12"/>
      <c r="I51" s="12"/>
      <c r="J51" s="12" t="str">
        <f>'Tabela 2'!J45</f>
        <v/>
      </c>
      <c r="K51" s="12"/>
      <c r="L51" s="12"/>
      <c r="M51" s="12" t="str">
        <f>'Tabela 2'!O45</f>
        <v/>
      </c>
      <c r="N51" s="12" t="str">
        <f>'Tabela 2'!R45</f>
        <v/>
      </c>
      <c r="O51" s="12">
        <f>'Tabela 2'!T45</f>
        <v>0</v>
      </c>
      <c r="P51" s="13">
        <f>'Tabela 2'!U45</f>
        <v>0</v>
      </c>
    </row>
    <row r="52" spans="1:16" x14ac:dyDescent="0.3">
      <c r="A52" s="12" t="str">
        <f>CONCATENATE(CONCATENATE('Tabela 2'!A46,"/"),'Tabela 2'!B46)</f>
        <v>/</v>
      </c>
      <c r="B52" s="12" t="str">
        <f>CONCATENATE(CONCATENATE('Tabela 2'!C46," "),'Tabela 2'!D46)</f>
        <v xml:space="preserve"> </v>
      </c>
      <c r="C52" s="12"/>
      <c r="D52" s="12"/>
      <c r="E52" s="12"/>
      <c r="F52" s="12"/>
      <c r="G52" s="12" t="str">
        <f>'Tabela 2'!G46</f>
        <v/>
      </c>
      <c r="H52" s="12"/>
      <c r="I52" s="12"/>
      <c r="J52" s="12" t="str">
        <f>'Tabela 2'!J46</f>
        <v/>
      </c>
      <c r="K52" s="12"/>
      <c r="L52" s="12"/>
      <c r="M52" s="12" t="str">
        <f>'Tabela 2'!O46</f>
        <v/>
      </c>
      <c r="N52" s="12" t="str">
        <f>'Tabela 2'!R46</f>
        <v/>
      </c>
      <c r="O52" s="12">
        <f>'Tabela 2'!T46</f>
        <v>0</v>
      </c>
      <c r="P52" s="13">
        <f>'Tabela 2'!U46</f>
        <v>0</v>
      </c>
    </row>
    <row r="53" spans="1:16" x14ac:dyDescent="0.3">
      <c r="A53" s="12" t="str">
        <f>CONCATENATE(CONCATENATE('Tabela 2'!A47,"/"),'Tabela 2'!B47)</f>
        <v>/</v>
      </c>
      <c r="B53" s="12" t="str">
        <f>CONCATENATE(CONCATENATE('Tabela 2'!C47," "),'Tabela 2'!D47)</f>
        <v xml:space="preserve"> </v>
      </c>
      <c r="C53" s="12"/>
      <c r="D53" s="12"/>
      <c r="E53" s="12"/>
      <c r="F53" s="12"/>
      <c r="G53" s="12" t="str">
        <f>'Tabela 2'!G47</f>
        <v/>
      </c>
      <c r="H53" s="12"/>
      <c r="I53" s="12"/>
      <c r="J53" s="12" t="str">
        <f>'Tabela 2'!J47</f>
        <v/>
      </c>
      <c r="K53" s="12"/>
      <c r="L53" s="12"/>
      <c r="M53" s="12" t="str">
        <f>'Tabela 2'!O47</f>
        <v/>
      </c>
      <c r="N53" s="12" t="str">
        <f>'Tabela 2'!R47</f>
        <v/>
      </c>
      <c r="O53" s="12">
        <f>'Tabela 2'!T47</f>
        <v>0</v>
      </c>
      <c r="P53" s="13">
        <f>'Tabela 2'!U47</f>
        <v>0</v>
      </c>
    </row>
    <row r="54" spans="1:16" x14ac:dyDescent="0.3">
      <c r="A54" s="12" t="str">
        <f>CONCATENATE(CONCATENATE('Tabela 2'!A48,"/"),'Tabela 2'!B48)</f>
        <v>/</v>
      </c>
      <c r="B54" s="12" t="str">
        <f>CONCATENATE(CONCATENATE('Tabela 2'!C48," "),'Tabela 2'!D48)</f>
        <v xml:space="preserve"> </v>
      </c>
      <c r="C54" s="12"/>
      <c r="D54" s="12"/>
      <c r="E54" s="12"/>
      <c r="F54" s="12"/>
      <c r="G54" s="12" t="str">
        <f>'Tabela 2'!G48</f>
        <v/>
      </c>
      <c r="H54" s="12"/>
      <c r="I54" s="12"/>
      <c r="J54" s="12" t="str">
        <f>'Tabela 2'!J48</f>
        <v/>
      </c>
      <c r="K54" s="12"/>
      <c r="L54" s="12"/>
      <c r="M54" s="12" t="str">
        <f>'Tabela 2'!O48</f>
        <v/>
      </c>
      <c r="N54" s="12" t="str">
        <f>'Tabela 2'!R48</f>
        <v/>
      </c>
      <c r="O54" s="12">
        <f>'Tabela 2'!T48</f>
        <v>0</v>
      </c>
      <c r="P54" s="13">
        <f>'Tabela 2'!U48</f>
        <v>0</v>
      </c>
    </row>
    <row r="55" spans="1:16" x14ac:dyDescent="0.3">
      <c r="A55" s="12" t="str">
        <f>CONCATENATE(CONCATENATE('Tabela 2'!A49,"/"),'Tabela 2'!B49)</f>
        <v>/</v>
      </c>
      <c r="B55" s="12" t="str">
        <f>CONCATENATE(CONCATENATE('Tabela 2'!C49," "),'Tabela 2'!D49)</f>
        <v xml:space="preserve"> </v>
      </c>
      <c r="C55" s="12"/>
      <c r="D55" s="12"/>
      <c r="E55" s="12"/>
      <c r="F55" s="12"/>
      <c r="G55" s="12" t="str">
        <f>'Tabela 2'!G49</f>
        <v/>
      </c>
      <c r="H55" s="12"/>
      <c r="I55" s="12"/>
      <c r="J55" s="12" t="str">
        <f>'Tabela 2'!J49</f>
        <v/>
      </c>
      <c r="K55" s="12"/>
      <c r="L55" s="12"/>
      <c r="M55" s="12" t="str">
        <f>'Tabela 2'!O49</f>
        <v/>
      </c>
      <c r="N55" s="12" t="str">
        <f>'Tabela 2'!R49</f>
        <v/>
      </c>
      <c r="O55" s="12">
        <f>'Tabela 2'!T49</f>
        <v>0</v>
      </c>
      <c r="P55" s="13">
        <f>'Tabela 2'!U49</f>
        <v>0</v>
      </c>
    </row>
    <row r="56" spans="1:16" x14ac:dyDescent="0.3">
      <c r="A56" s="12" t="str">
        <f>CONCATENATE(CONCATENATE('Tabela 2'!A50,"/"),'Tabela 2'!B50)</f>
        <v>/</v>
      </c>
      <c r="B56" s="12" t="str">
        <f>CONCATENATE(CONCATENATE('Tabela 2'!C50," "),'Tabela 2'!D50)</f>
        <v xml:space="preserve"> </v>
      </c>
      <c r="C56" s="12"/>
      <c r="D56" s="12"/>
      <c r="E56" s="12"/>
      <c r="F56" s="12"/>
      <c r="G56" s="12" t="str">
        <f>'Tabela 2'!G50</f>
        <v/>
      </c>
      <c r="H56" s="12"/>
      <c r="I56" s="12"/>
      <c r="J56" s="12" t="str">
        <f>'Tabela 2'!J50</f>
        <v/>
      </c>
      <c r="K56" s="12"/>
      <c r="L56" s="12"/>
      <c r="M56" s="12" t="str">
        <f>'Tabela 2'!O50</f>
        <v/>
      </c>
      <c r="N56" s="12" t="str">
        <f>'Tabela 2'!R50</f>
        <v/>
      </c>
      <c r="O56" s="12">
        <f>'Tabela 2'!T50</f>
        <v>0</v>
      </c>
      <c r="P56" s="13">
        <f>'Tabela 2'!U50</f>
        <v>0</v>
      </c>
    </row>
    <row r="57" spans="1:16" x14ac:dyDescent="0.3">
      <c r="A57" s="12" t="str">
        <f>CONCATENATE(CONCATENATE('Tabela 2'!A51,"/"),'Tabela 2'!B51)</f>
        <v>/</v>
      </c>
      <c r="B57" s="12" t="str">
        <f>CONCATENATE(CONCATENATE('Tabela 2'!C51," "),'Tabela 2'!D51)</f>
        <v xml:space="preserve"> </v>
      </c>
      <c r="C57" s="12"/>
      <c r="D57" s="12"/>
      <c r="E57" s="12"/>
      <c r="F57" s="12"/>
      <c r="G57" s="12" t="str">
        <f>'Tabela 2'!G51</f>
        <v/>
      </c>
      <c r="H57" s="12"/>
      <c r="I57" s="12"/>
      <c r="J57" s="12" t="str">
        <f>'Tabela 2'!J51</f>
        <v/>
      </c>
      <c r="K57" s="12"/>
      <c r="L57" s="12"/>
      <c r="M57" s="12" t="str">
        <f>'Tabela 2'!O51</f>
        <v/>
      </c>
      <c r="N57" s="12" t="str">
        <f>'Tabela 2'!R51</f>
        <v/>
      </c>
      <c r="O57" s="12">
        <f>'Tabela 2'!T51</f>
        <v>0</v>
      </c>
      <c r="P57" s="13">
        <f>'Tabela 2'!U51</f>
        <v>0</v>
      </c>
    </row>
    <row r="58" spans="1:16" x14ac:dyDescent="0.3">
      <c r="A58" s="12" t="str">
        <f>CONCATENATE(CONCATENATE('Tabela 2'!A52,"/"),'Tabela 2'!B52)</f>
        <v>/</v>
      </c>
      <c r="B58" s="12" t="str">
        <f>CONCATENATE(CONCATENATE('Tabela 2'!C52," "),'Tabela 2'!D52)</f>
        <v xml:space="preserve"> </v>
      </c>
      <c r="C58" s="12"/>
      <c r="D58" s="12"/>
      <c r="E58" s="12"/>
      <c r="F58" s="12"/>
      <c r="G58" s="12" t="str">
        <f>'Tabela 2'!G52</f>
        <v/>
      </c>
      <c r="H58" s="12"/>
      <c r="I58" s="12"/>
      <c r="J58" s="12" t="str">
        <f>'Tabela 2'!J52</f>
        <v/>
      </c>
      <c r="K58" s="12"/>
      <c r="L58" s="12"/>
      <c r="M58" s="12" t="str">
        <f>'Tabela 2'!O52</f>
        <v/>
      </c>
      <c r="N58" s="12" t="str">
        <f>'Tabela 2'!R52</f>
        <v/>
      </c>
      <c r="O58" s="12">
        <f>'Tabela 2'!T52</f>
        <v>0</v>
      </c>
      <c r="P58" s="13">
        <f>'Tabela 2'!U52</f>
        <v>0</v>
      </c>
    </row>
    <row r="59" spans="1:16" x14ac:dyDescent="0.3">
      <c r="A59" s="12" t="str">
        <f>CONCATENATE(CONCATENATE('Tabela 2'!A53,"/"),'Tabela 2'!B53)</f>
        <v>/</v>
      </c>
      <c r="B59" s="12" t="str">
        <f>CONCATENATE(CONCATENATE('Tabela 2'!C53," "),'Tabela 2'!D53)</f>
        <v xml:space="preserve"> </v>
      </c>
      <c r="C59" s="12"/>
      <c r="D59" s="12"/>
      <c r="E59" s="12"/>
      <c r="F59" s="12"/>
      <c r="G59" s="12" t="str">
        <f>'Tabela 2'!G53</f>
        <v/>
      </c>
      <c r="H59" s="12"/>
      <c r="I59" s="12"/>
      <c r="J59" s="12" t="str">
        <f>'Tabela 2'!J53</f>
        <v/>
      </c>
      <c r="K59" s="12"/>
      <c r="L59" s="12"/>
      <c r="M59" s="12" t="str">
        <f>'Tabela 2'!O53</f>
        <v/>
      </c>
      <c r="N59" s="12" t="str">
        <f>'Tabela 2'!R53</f>
        <v/>
      </c>
      <c r="O59" s="12">
        <f>'Tabela 2'!T53</f>
        <v>0</v>
      </c>
      <c r="P59" s="13">
        <f>'Tabela 2'!U53</f>
        <v>0</v>
      </c>
    </row>
    <row r="60" spans="1:16" x14ac:dyDescent="0.3">
      <c r="A60" s="12" t="str">
        <f>CONCATENATE(CONCATENATE('Tabela 2'!A54,"/"),'Tabela 2'!B54)</f>
        <v>/</v>
      </c>
      <c r="B60" s="12" t="str">
        <f>CONCATENATE(CONCATENATE('Tabela 2'!C54," "),'Tabela 2'!D54)</f>
        <v xml:space="preserve"> </v>
      </c>
      <c r="C60" s="12"/>
      <c r="D60" s="12"/>
      <c r="E60" s="12"/>
      <c r="F60" s="12"/>
      <c r="G60" s="12" t="str">
        <f>'Tabela 2'!G54</f>
        <v/>
      </c>
      <c r="H60" s="12"/>
      <c r="I60" s="12"/>
      <c r="J60" s="12" t="str">
        <f>'Tabela 2'!J54</f>
        <v/>
      </c>
      <c r="K60" s="12"/>
      <c r="L60" s="12"/>
      <c r="M60" s="12" t="str">
        <f>'Tabela 2'!O54</f>
        <v/>
      </c>
      <c r="N60" s="12" t="str">
        <f>'Tabela 2'!R54</f>
        <v/>
      </c>
      <c r="O60" s="12">
        <f>'Tabela 2'!T54</f>
        <v>0</v>
      </c>
      <c r="P60" s="13">
        <f>'Tabela 2'!U54</f>
        <v>0</v>
      </c>
    </row>
    <row r="61" spans="1:16" x14ac:dyDescent="0.3">
      <c r="A61" s="12" t="str">
        <f>CONCATENATE(CONCATENATE('Tabela 2'!A55,"/"),'Tabela 2'!B55)</f>
        <v>/</v>
      </c>
      <c r="B61" s="12" t="str">
        <f>CONCATENATE(CONCATENATE('Tabela 2'!C55," "),'Tabela 2'!D55)</f>
        <v xml:space="preserve"> </v>
      </c>
      <c r="C61" s="12"/>
      <c r="D61" s="12"/>
      <c r="E61" s="12"/>
      <c r="F61" s="12"/>
      <c r="G61" s="12" t="str">
        <f>'Tabela 2'!G55</f>
        <v/>
      </c>
      <c r="H61" s="12"/>
      <c r="I61" s="12"/>
      <c r="J61" s="12" t="str">
        <f>'Tabela 2'!J55</f>
        <v/>
      </c>
      <c r="K61" s="12"/>
      <c r="L61" s="12"/>
      <c r="M61" s="12" t="str">
        <f>'Tabela 2'!O55</f>
        <v/>
      </c>
      <c r="N61" s="12" t="str">
        <f>'Tabela 2'!R55</f>
        <v/>
      </c>
      <c r="O61" s="12">
        <f>'Tabela 2'!T55</f>
        <v>0</v>
      </c>
      <c r="P61" s="13">
        <f>'Tabela 2'!U55</f>
        <v>0</v>
      </c>
    </row>
    <row r="62" spans="1:16" x14ac:dyDescent="0.3">
      <c r="A62" s="12" t="str">
        <f>CONCATENATE(CONCATENATE('Tabela 2'!A56,"/"),'Tabela 2'!B56)</f>
        <v>/</v>
      </c>
      <c r="B62" s="12" t="str">
        <f>CONCATENATE(CONCATENATE('Tabela 2'!C56," "),'Tabela 2'!D56)</f>
        <v xml:space="preserve"> </v>
      </c>
      <c r="C62" s="12"/>
      <c r="D62" s="12"/>
      <c r="E62" s="12"/>
      <c r="F62" s="12"/>
      <c r="G62" s="12" t="str">
        <f>'Tabela 2'!G56</f>
        <v/>
      </c>
      <c r="H62" s="12"/>
      <c r="I62" s="12"/>
      <c r="J62" s="12" t="str">
        <f>'Tabela 2'!J56</f>
        <v/>
      </c>
      <c r="K62" s="12"/>
      <c r="L62" s="12"/>
      <c r="M62" s="12" t="str">
        <f>'Tabela 2'!O56</f>
        <v/>
      </c>
      <c r="N62" s="12" t="str">
        <f>'Tabela 2'!R56</f>
        <v/>
      </c>
      <c r="O62" s="12">
        <f>'Tabela 2'!T56</f>
        <v>0</v>
      </c>
      <c r="P62" s="13">
        <f>'Tabela 2'!U56</f>
        <v>0</v>
      </c>
    </row>
  </sheetData>
  <mergeCells count="17"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  <mergeCell ref="A1:P1"/>
    <mergeCell ref="A2:I2"/>
    <mergeCell ref="J2:P2"/>
    <mergeCell ref="C3:I3"/>
    <mergeCell ref="J3:M3"/>
    <mergeCell ref="N3:P3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sqref="A1:G1"/>
    </sheetView>
  </sheetViews>
  <sheetFormatPr defaultRowHeight="14.4" x14ac:dyDescent="0.3"/>
  <cols>
    <col min="2" max="2" width="12.88671875" customWidth="1"/>
    <col min="3" max="3" width="21.109375" customWidth="1"/>
    <col min="4" max="4" width="9.7773437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68" t="s">
        <v>89</v>
      </c>
      <c r="B1" s="35"/>
      <c r="C1" s="35"/>
      <c r="D1" s="35"/>
      <c r="E1" s="35"/>
      <c r="F1" s="35"/>
      <c r="G1" s="69"/>
    </row>
    <row r="2" spans="1:7" ht="27.6" customHeight="1" x14ac:dyDescent="0.3">
      <c r="A2" s="68" t="s">
        <v>78</v>
      </c>
      <c r="B2" s="35"/>
      <c r="C2" s="70"/>
      <c r="D2" s="71" t="s">
        <v>115</v>
      </c>
      <c r="E2" s="35"/>
      <c r="F2" s="35"/>
      <c r="G2" s="69"/>
    </row>
    <row r="3" spans="1:7" ht="15" thickBot="1" x14ac:dyDescent="0.35">
      <c r="A3" s="72" t="s">
        <v>90</v>
      </c>
      <c r="B3" s="73"/>
      <c r="C3" s="74"/>
      <c r="D3" s="75" t="s">
        <v>79</v>
      </c>
      <c r="E3" s="73"/>
      <c r="F3" s="73"/>
      <c r="G3" s="76"/>
    </row>
    <row r="4" spans="1:7" ht="15" thickBot="1" x14ac:dyDescent="0.35">
      <c r="A4" s="14"/>
      <c r="B4" s="14"/>
      <c r="C4" s="14"/>
      <c r="D4" s="14"/>
      <c r="E4" s="15"/>
      <c r="F4" s="14"/>
      <c r="G4" s="14"/>
    </row>
    <row r="5" spans="1:7" x14ac:dyDescent="0.3">
      <c r="A5" s="59" t="s">
        <v>80</v>
      </c>
      <c r="B5" s="61" t="s">
        <v>81</v>
      </c>
      <c r="C5" s="61" t="s">
        <v>59</v>
      </c>
      <c r="D5" s="63" t="s">
        <v>82</v>
      </c>
      <c r="E5" s="64"/>
      <c r="F5" s="65"/>
      <c r="G5" s="66" t="s">
        <v>83</v>
      </c>
    </row>
    <row r="6" spans="1:7" ht="26.4" x14ac:dyDescent="0.3">
      <c r="A6" s="60"/>
      <c r="B6" s="62"/>
      <c r="C6" s="62"/>
      <c r="D6" s="16" t="s">
        <v>84</v>
      </c>
      <c r="E6" s="17" t="s">
        <v>85</v>
      </c>
      <c r="F6" s="16" t="s">
        <v>86</v>
      </c>
      <c r="G6" s="67"/>
    </row>
    <row r="7" spans="1:7" ht="14.4" customHeight="1" x14ac:dyDescent="0.3">
      <c r="A7" s="12">
        <v>1</v>
      </c>
      <c r="B7" s="12" t="str">
        <f>Evidencija!A8</f>
        <v>40/2020</v>
      </c>
      <c r="C7" s="12" t="str">
        <f>Evidencija!B8</f>
        <v>Nadžije Molla</v>
      </c>
      <c r="D7" s="12" t="str">
        <f>'Tabela 2'!K2</f>
        <v/>
      </c>
      <c r="E7" s="12" t="str">
        <f>'Tabela 2'!S2</f>
        <v/>
      </c>
      <c r="F7" s="12">
        <f>'Tabela 2'!T2</f>
        <v>0</v>
      </c>
      <c r="G7" s="13" t="str">
        <f>'Tabela 2'!U2</f>
        <v>F</v>
      </c>
    </row>
    <row r="8" spans="1:7" ht="14.4" customHeight="1" x14ac:dyDescent="0.3">
      <c r="A8" s="12">
        <f>A7+1</f>
        <v>2</v>
      </c>
      <c r="B8" s="12" t="str">
        <f>Evidencija!A9</f>
        <v>1/2019</v>
      </c>
      <c r="C8" s="12" t="str">
        <f>Evidencija!B9</f>
        <v>Matija Bojanić</v>
      </c>
      <c r="D8" s="12">
        <f>'Tabela 2'!K3</f>
        <v>0</v>
      </c>
      <c r="E8" s="12" t="str">
        <f>'Tabela 2'!S3</f>
        <v/>
      </c>
      <c r="F8" s="12">
        <f>'Tabela 2'!T3</f>
        <v>0</v>
      </c>
      <c r="G8" s="13" t="str">
        <f>'Tabela 2'!U3</f>
        <v>F</v>
      </c>
    </row>
    <row r="9" spans="1:7" ht="14.4" customHeight="1" x14ac:dyDescent="0.3">
      <c r="A9" s="12">
        <f t="shared" ref="A9:A61" si="0">A8+1</f>
        <v>3</v>
      </c>
      <c r="B9" s="12" t="str">
        <f>Evidencija!A10</f>
        <v>2/2019</v>
      </c>
      <c r="C9" s="12" t="str">
        <f>Evidencija!B10</f>
        <v>Tijana Cvijović</v>
      </c>
      <c r="D9" s="12" t="str">
        <f>'Tabela 2'!K4</f>
        <v/>
      </c>
      <c r="E9" s="12" t="str">
        <f>'Tabela 2'!S4</f>
        <v/>
      </c>
      <c r="F9" s="12">
        <f>'Tabela 2'!T4</f>
        <v>0</v>
      </c>
      <c r="G9" s="13" t="str">
        <f>'Tabela 2'!U4</f>
        <v>F</v>
      </c>
    </row>
    <row r="10" spans="1:7" ht="14.4" customHeight="1" x14ac:dyDescent="0.3">
      <c r="A10" s="12">
        <f t="shared" si="0"/>
        <v>4</v>
      </c>
      <c r="B10" s="12" t="str">
        <f>Evidencija!A11</f>
        <v>3/2019</v>
      </c>
      <c r="C10" s="12" t="str">
        <f>Evidencija!B11</f>
        <v>Emina Krnić</v>
      </c>
      <c r="D10" s="12">
        <f>'Tabela 2'!K5</f>
        <v>6</v>
      </c>
      <c r="E10" s="12" t="str">
        <f>'Tabela 2'!S5</f>
        <v/>
      </c>
      <c r="F10" s="12">
        <f>'Tabela 2'!T5</f>
        <v>6</v>
      </c>
      <c r="G10" s="13" t="str">
        <f>'Tabela 2'!U5</f>
        <v>F</v>
      </c>
    </row>
    <row r="11" spans="1:7" ht="14.4" customHeight="1" x14ac:dyDescent="0.3">
      <c r="A11" s="12">
        <f t="shared" si="0"/>
        <v>5</v>
      </c>
      <c r="B11" s="12" t="str">
        <f>Evidencija!A12</f>
        <v>22/2019</v>
      </c>
      <c r="C11" s="12" t="str">
        <f>Evidencija!B12</f>
        <v>Andrea Čabarkapa</v>
      </c>
      <c r="D11" s="12">
        <f>'Tabela 2'!K6</f>
        <v>3</v>
      </c>
      <c r="E11" s="12" t="str">
        <f>'Tabela 2'!S6</f>
        <v/>
      </c>
      <c r="F11" s="12">
        <f>'Tabela 2'!T6</f>
        <v>3</v>
      </c>
      <c r="G11" s="13" t="str">
        <f>'Tabela 2'!U6</f>
        <v>F</v>
      </c>
    </row>
    <row r="12" spans="1:7" ht="14.4" customHeight="1" x14ac:dyDescent="0.3">
      <c r="A12" s="12">
        <f t="shared" si="0"/>
        <v>6</v>
      </c>
      <c r="B12" s="12" t="str">
        <f>Evidencija!A13</f>
        <v>23/2019</v>
      </c>
      <c r="C12" s="12" t="str">
        <f>Evidencija!B13</f>
        <v>Majda Šukurica</v>
      </c>
      <c r="D12" s="12">
        <f>'Tabela 2'!K7</f>
        <v>18</v>
      </c>
      <c r="E12" s="12" t="str">
        <f>'Tabela 2'!S7</f>
        <v/>
      </c>
      <c r="F12" s="12">
        <f>'Tabela 2'!T7</f>
        <v>18</v>
      </c>
      <c r="G12" s="13" t="str">
        <f>'Tabela 2'!U7</f>
        <v>F</v>
      </c>
    </row>
    <row r="13" spans="1:7" ht="14.4" customHeight="1" x14ac:dyDescent="0.3">
      <c r="A13" s="12">
        <f t="shared" si="0"/>
        <v>7</v>
      </c>
      <c r="B13" s="12" t="str">
        <f>Evidencija!A14</f>
        <v>28/2019</v>
      </c>
      <c r="C13" s="12" t="str">
        <f>Evidencija!B14</f>
        <v>Ekan Kojić</v>
      </c>
      <c r="D13" s="12">
        <f>'Tabela 2'!K8</f>
        <v>10</v>
      </c>
      <c r="E13" s="12" t="str">
        <f>'Tabela 2'!S8</f>
        <v/>
      </c>
      <c r="F13" s="12">
        <f>'Tabela 2'!T8</f>
        <v>10</v>
      </c>
      <c r="G13" s="13" t="str">
        <f>'Tabela 2'!U8</f>
        <v>F</v>
      </c>
    </row>
    <row r="14" spans="1:7" ht="14.4" customHeight="1" x14ac:dyDescent="0.3">
      <c r="A14" s="12">
        <f t="shared" si="0"/>
        <v>8</v>
      </c>
      <c r="B14" s="12" t="str">
        <f>Evidencija!A15</f>
        <v>32/2019</v>
      </c>
      <c r="C14" s="12" t="str">
        <f>Evidencija!B15</f>
        <v>Marija Džaković</v>
      </c>
      <c r="D14" s="12">
        <f>'Tabela 2'!K9</f>
        <v>17</v>
      </c>
      <c r="E14" s="12" t="str">
        <f>'Tabela 2'!S9</f>
        <v/>
      </c>
      <c r="F14" s="12">
        <f>'Tabela 2'!T9</f>
        <v>17</v>
      </c>
      <c r="G14" s="13" t="str">
        <f>'Tabela 2'!U9</f>
        <v>F</v>
      </c>
    </row>
    <row r="15" spans="1:7" ht="14.4" customHeight="1" x14ac:dyDescent="0.3">
      <c r="A15" s="12">
        <f t="shared" si="0"/>
        <v>9</v>
      </c>
      <c r="B15" s="12" t="str">
        <f>Evidencija!A16</f>
        <v>5/2018</v>
      </c>
      <c r="C15" s="12" t="str">
        <f>Evidencija!B16</f>
        <v>Jovana Bujišić</v>
      </c>
      <c r="D15" s="12" t="str">
        <f>'Tabela 2'!K10</f>
        <v/>
      </c>
      <c r="E15" s="12" t="str">
        <f>'Tabela 2'!S10</f>
        <v/>
      </c>
      <c r="F15" s="12">
        <f>'Tabela 2'!T10</f>
        <v>0</v>
      </c>
      <c r="G15" s="13" t="str">
        <f>'Tabela 2'!U10</f>
        <v>F</v>
      </c>
    </row>
    <row r="16" spans="1:7" ht="14.4" customHeight="1" x14ac:dyDescent="0.3">
      <c r="A16" s="12">
        <f t="shared" si="0"/>
        <v>10</v>
      </c>
      <c r="B16" s="12" t="str">
        <f>Evidencija!A17</f>
        <v>7/2018</v>
      </c>
      <c r="C16" s="12" t="str">
        <f>Evidencija!B17</f>
        <v>Ljiljana Jelić</v>
      </c>
      <c r="D16" s="12">
        <f>'Tabela 2'!K11</f>
        <v>9</v>
      </c>
      <c r="E16" s="12" t="str">
        <f>'Tabela 2'!S11</f>
        <v/>
      </c>
      <c r="F16" s="12">
        <f>'Tabela 2'!T11</f>
        <v>9</v>
      </c>
      <c r="G16" s="13" t="str">
        <f>'Tabela 2'!U11</f>
        <v>F</v>
      </c>
    </row>
    <row r="17" spans="1:7" ht="14.4" customHeight="1" x14ac:dyDescent="0.3">
      <c r="A17" s="12">
        <f t="shared" si="0"/>
        <v>11</v>
      </c>
      <c r="B17" s="12" t="str">
        <f>Evidencija!A18</f>
        <v>9/2018</v>
      </c>
      <c r="C17" s="12" t="str">
        <f>Evidencija!B18</f>
        <v>Tamara Čukić</v>
      </c>
      <c r="D17" s="12">
        <f>'Tabela 2'!K12</f>
        <v>11</v>
      </c>
      <c r="E17" s="12" t="str">
        <f>'Tabela 2'!S12</f>
        <v/>
      </c>
      <c r="F17" s="12">
        <f>'Tabela 2'!T12</f>
        <v>11</v>
      </c>
      <c r="G17" s="13" t="str">
        <f>'Tabela 2'!U12</f>
        <v>F</v>
      </c>
    </row>
    <row r="18" spans="1:7" ht="14.4" customHeight="1" x14ac:dyDescent="0.3">
      <c r="A18" s="12">
        <f t="shared" si="0"/>
        <v>12</v>
      </c>
      <c r="B18" s="12" t="str">
        <f>Evidencija!A19</f>
        <v>13/2018</v>
      </c>
      <c r="C18" s="12" t="str">
        <f>Evidencija!B19</f>
        <v>Luka Milikić</v>
      </c>
      <c r="D18" s="12">
        <f>'Tabela 2'!K13</f>
        <v>14</v>
      </c>
      <c r="E18" s="12" t="str">
        <f>'Tabela 2'!S13</f>
        <v/>
      </c>
      <c r="F18" s="12">
        <f>'Tabela 2'!T13</f>
        <v>14</v>
      </c>
      <c r="G18" s="13" t="str">
        <f>'Tabela 2'!U13</f>
        <v>F</v>
      </c>
    </row>
    <row r="19" spans="1:7" ht="14.4" customHeight="1" x14ac:dyDescent="0.3">
      <c r="A19" s="12">
        <f t="shared" si="0"/>
        <v>13</v>
      </c>
      <c r="B19" s="12" t="str">
        <f>Evidencija!A20</f>
        <v>15/2018</v>
      </c>
      <c r="C19" s="12" t="str">
        <f>Evidencija!B20</f>
        <v>Ana Vukojičić</v>
      </c>
      <c r="D19" s="12">
        <f>'Tabela 2'!K14</f>
        <v>18</v>
      </c>
      <c r="E19" s="12" t="str">
        <f>'Tabela 2'!S14</f>
        <v/>
      </c>
      <c r="F19" s="12">
        <f>'Tabela 2'!T14</f>
        <v>18</v>
      </c>
      <c r="G19" s="13" t="str">
        <f>'Tabela 2'!U14</f>
        <v>F</v>
      </c>
    </row>
    <row r="20" spans="1:7" ht="14.4" customHeight="1" x14ac:dyDescent="0.3">
      <c r="A20" s="12">
        <f t="shared" si="0"/>
        <v>14</v>
      </c>
      <c r="B20" s="12" t="str">
        <f>Evidencija!A21</f>
        <v>23/2018</v>
      </c>
      <c r="C20" s="12" t="str">
        <f>Evidencija!B21</f>
        <v>Bogić Bulatović</v>
      </c>
      <c r="D20" s="12">
        <f>'Tabela 2'!K15</f>
        <v>0</v>
      </c>
      <c r="E20" s="12" t="str">
        <f>'Tabela 2'!S15</f>
        <v/>
      </c>
      <c r="F20" s="12">
        <f>'Tabela 2'!T15</f>
        <v>0</v>
      </c>
      <c r="G20" s="13" t="str">
        <f>'Tabela 2'!U15</f>
        <v>F</v>
      </c>
    </row>
    <row r="21" spans="1:7" ht="14.4" customHeight="1" x14ac:dyDescent="0.3">
      <c r="A21" s="12">
        <f t="shared" si="0"/>
        <v>15</v>
      </c>
      <c r="B21" s="12" t="str">
        <f>Evidencija!A22</f>
        <v>25/2018</v>
      </c>
      <c r="C21" s="12" t="str">
        <f>Evidencija!B22</f>
        <v>Ana Ivanović</v>
      </c>
      <c r="D21" s="12" t="str">
        <f>'Tabela 2'!K16</f>
        <v/>
      </c>
      <c r="E21" s="12" t="str">
        <f>'Tabela 2'!S16</f>
        <v/>
      </c>
      <c r="F21" s="12">
        <f>'Tabela 2'!T16</f>
        <v>0</v>
      </c>
      <c r="G21" s="13" t="str">
        <f>'Tabela 2'!U16</f>
        <v>F</v>
      </c>
    </row>
    <row r="22" spans="1:7" ht="14.4" customHeight="1" x14ac:dyDescent="0.3">
      <c r="A22" s="12">
        <f t="shared" si="0"/>
        <v>16</v>
      </c>
      <c r="B22" s="12" t="str">
        <f>Evidencija!A23</f>
        <v>26/2018</v>
      </c>
      <c r="C22" s="12" t="str">
        <f>Evidencija!B23</f>
        <v>Jelena Hajduković</v>
      </c>
      <c r="D22" s="12" t="str">
        <f>'Tabela 2'!K17</f>
        <v/>
      </c>
      <c r="E22" s="12" t="str">
        <f>'Tabela 2'!S17</f>
        <v/>
      </c>
      <c r="F22" s="12">
        <f>'Tabela 2'!T17</f>
        <v>0</v>
      </c>
      <c r="G22" s="13" t="str">
        <f>'Tabela 2'!U17</f>
        <v>F</v>
      </c>
    </row>
    <row r="23" spans="1:7" ht="14.4" customHeight="1" x14ac:dyDescent="0.3">
      <c r="A23" s="12">
        <f t="shared" si="0"/>
        <v>17</v>
      </c>
      <c r="B23" s="12" t="str">
        <f>Evidencija!A24</f>
        <v>27/2018</v>
      </c>
      <c r="C23" s="12" t="str">
        <f>Evidencija!B24</f>
        <v>Jovana Cerović</v>
      </c>
      <c r="D23" s="12">
        <f>'Tabela 2'!K18</f>
        <v>0</v>
      </c>
      <c r="E23" s="12" t="str">
        <f>'Tabela 2'!S18</f>
        <v/>
      </c>
      <c r="F23" s="12">
        <f>'Tabela 2'!T18</f>
        <v>0</v>
      </c>
      <c r="G23" s="13" t="str">
        <f>'Tabela 2'!U18</f>
        <v>F</v>
      </c>
    </row>
    <row r="24" spans="1:7" ht="14.4" customHeight="1" x14ac:dyDescent="0.3">
      <c r="A24" s="12">
        <f t="shared" si="0"/>
        <v>18</v>
      </c>
      <c r="B24" s="12" t="str">
        <f>Evidencija!A25</f>
        <v>28/2018</v>
      </c>
      <c r="C24" s="12" t="str">
        <f>Evidencija!B25</f>
        <v>Radoman Mijanović</v>
      </c>
      <c r="D24" s="12" t="str">
        <f>'Tabela 2'!K19</f>
        <v/>
      </c>
      <c r="E24" s="12" t="str">
        <f>'Tabela 2'!S19</f>
        <v/>
      </c>
      <c r="F24" s="12">
        <f>'Tabela 2'!T19</f>
        <v>0</v>
      </c>
      <c r="G24" s="13" t="str">
        <f>'Tabela 2'!U19</f>
        <v>F</v>
      </c>
    </row>
    <row r="25" spans="1:7" ht="14.4" customHeight="1" x14ac:dyDescent="0.3">
      <c r="A25" s="12">
        <f t="shared" si="0"/>
        <v>19</v>
      </c>
      <c r="B25" s="12" t="str">
        <f>Evidencija!A26</f>
        <v>30/2018</v>
      </c>
      <c r="C25" s="12" t="str">
        <f>Evidencija!B26</f>
        <v>Marija Gajović</v>
      </c>
      <c r="D25" s="12">
        <f>'Tabela 2'!K20</f>
        <v>3</v>
      </c>
      <c r="E25" s="12" t="str">
        <f>'Tabela 2'!S20</f>
        <v/>
      </c>
      <c r="F25" s="12">
        <f>'Tabela 2'!T20</f>
        <v>3</v>
      </c>
      <c r="G25" s="13" t="str">
        <f>'Tabela 2'!U20</f>
        <v>F</v>
      </c>
    </row>
    <row r="26" spans="1:7" ht="14.4" customHeight="1" x14ac:dyDescent="0.3">
      <c r="A26" s="12">
        <f t="shared" si="0"/>
        <v>20</v>
      </c>
      <c r="B26" s="12" t="str">
        <f>Evidencija!A27</f>
        <v>39/2018</v>
      </c>
      <c r="C26" s="12" t="str">
        <f>Evidencija!B27</f>
        <v>Petar Janković</v>
      </c>
      <c r="D26" s="12">
        <f>'Tabela 2'!K21</f>
        <v>5</v>
      </c>
      <c r="E26" s="12" t="str">
        <f>'Tabela 2'!S21</f>
        <v/>
      </c>
      <c r="F26" s="12">
        <f>'Tabela 2'!T21</f>
        <v>5</v>
      </c>
      <c r="G26" s="13" t="str">
        <f>'Tabela 2'!U21</f>
        <v>F</v>
      </c>
    </row>
    <row r="27" spans="1:7" ht="14.4" customHeight="1" x14ac:dyDescent="0.3">
      <c r="A27" s="12">
        <f t="shared" si="0"/>
        <v>21</v>
      </c>
      <c r="B27" s="12" t="str">
        <f>Evidencija!A28</f>
        <v>8/2017</v>
      </c>
      <c r="C27" s="12" t="str">
        <f>Evidencija!B28</f>
        <v>Dijana Popović</v>
      </c>
      <c r="D27" s="12" t="str">
        <f>'Tabela 2'!K22</f>
        <v/>
      </c>
      <c r="E27" s="12" t="str">
        <f>'Tabela 2'!S22</f>
        <v/>
      </c>
      <c r="F27" s="12">
        <f>'Tabela 2'!T22</f>
        <v>0</v>
      </c>
      <c r="G27" s="13" t="str">
        <f>'Tabela 2'!U22</f>
        <v>F</v>
      </c>
    </row>
    <row r="28" spans="1:7" ht="14.4" customHeight="1" x14ac:dyDescent="0.3">
      <c r="A28" s="12">
        <f t="shared" si="0"/>
        <v>22</v>
      </c>
      <c r="B28" s="12" t="str">
        <f>Evidencija!A29</f>
        <v>13/2017</v>
      </c>
      <c r="C28" s="12" t="str">
        <f>Evidencija!B29</f>
        <v>Bobana Danilović</v>
      </c>
      <c r="D28" s="12" t="str">
        <f>'Tabela 2'!K23</f>
        <v/>
      </c>
      <c r="E28" s="12" t="str">
        <f>'Tabela 2'!S23</f>
        <v/>
      </c>
      <c r="F28" s="12">
        <f>'Tabela 2'!T23</f>
        <v>0</v>
      </c>
      <c r="G28" s="13" t="str">
        <f>'Tabela 2'!U23</f>
        <v>F</v>
      </c>
    </row>
    <row r="29" spans="1:7" ht="14.4" customHeight="1" x14ac:dyDescent="0.3">
      <c r="A29" s="12">
        <f t="shared" si="0"/>
        <v>23</v>
      </c>
      <c r="B29" s="12" t="str">
        <f>Evidencija!A30</f>
        <v>32/2017</v>
      </c>
      <c r="C29" s="12" t="str">
        <f>Evidencija!B30</f>
        <v>Jovan Janjušević</v>
      </c>
      <c r="D29" s="12">
        <f>'Tabela 2'!K24</f>
        <v>4</v>
      </c>
      <c r="E29" s="12" t="str">
        <f>'Tabela 2'!S24</f>
        <v/>
      </c>
      <c r="F29" s="12">
        <f>'Tabela 2'!T24</f>
        <v>4</v>
      </c>
      <c r="G29" s="13" t="str">
        <f>'Tabela 2'!U24</f>
        <v>F</v>
      </c>
    </row>
    <row r="30" spans="1:7" ht="14.4" customHeight="1" x14ac:dyDescent="0.3">
      <c r="A30" s="12">
        <f t="shared" si="0"/>
        <v>24</v>
      </c>
      <c r="B30" s="12" t="str">
        <f>Evidencija!A31</f>
        <v>34/2017</v>
      </c>
      <c r="C30" s="12" t="str">
        <f>Evidencija!B31</f>
        <v>Miloš Komnenović</v>
      </c>
      <c r="D30" s="12">
        <f>'Tabela 2'!K25</f>
        <v>7</v>
      </c>
      <c r="E30" s="12" t="str">
        <f>'Tabela 2'!S25</f>
        <v/>
      </c>
      <c r="F30" s="12">
        <f>'Tabela 2'!T25</f>
        <v>7</v>
      </c>
      <c r="G30" s="13" t="str">
        <f>'Tabela 2'!U25</f>
        <v>F</v>
      </c>
    </row>
    <row r="31" spans="1:7" ht="14.4" customHeight="1" x14ac:dyDescent="0.3">
      <c r="A31" s="12">
        <f t="shared" si="0"/>
        <v>25</v>
      </c>
      <c r="B31" s="12" t="str">
        <f>Evidencija!A32</f>
        <v>709/2016</v>
      </c>
      <c r="C31" s="12" t="str">
        <f>Evidencija!B32</f>
        <v>Ivana Dacić</v>
      </c>
      <c r="D31" s="12" t="str">
        <f>'Tabela 2'!K26</f>
        <v/>
      </c>
      <c r="E31" s="12" t="str">
        <f>'Tabela 2'!S26</f>
        <v/>
      </c>
      <c r="F31" s="12">
        <f>'Tabela 2'!T26</f>
        <v>0</v>
      </c>
      <c r="G31" s="13" t="str">
        <f>'Tabela 2'!U26</f>
        <v>F</v>
      </c>
    </row>
    <row r="32" spans="1:7" ht="14.4" customHeight="1" x14ac:dyDescent="0.3">
      <c r="A32" s="12">
        <f t="shared" si="0"/>
        <v>26</v>
      </c>
      <c r="B32" s="12" t="str">
        <f>Evidencija!A33</f>
        <v>7032/2016</v>
      </c>
      <c r="C32" s="12" t="str">
        <f>Evidencija!B33</f>
        <v>Marija Rakonjac</v>
      </c>
      <c r="D32" s="12">
        <f>'Tabela 2'!K27</f>
        <v>6</v>
      </c>
      <c r="E32" s="12" t="str">
        <f>'Tabela 2'!S27</f>
        <v/>
      </c>
      <c r="F32" s="12">
        <f>'Tabela 2'!T27</f>
        <v>6</v>
      </c>
      <c r="G32" s="13" t="str">
        <f>'Tabela 2'!U27</f>
        <v>F</v>
      </c>
    </row>
    <row r="33" spans="1:7" ht="14.4" customHeight="1" x14ac:dyDescent="0.3">
      <c r="A33" s="12">
        <f t="shared" si="0"/>
        <v>27</v>
      </c>
      <c r="B33" s="12" t="str">
        <f>Evidencija!A34</f>
        <v>25/15/nema na spisku</v>
      </c>
      <c r="C33" s="12" t="str">
        <f>Evidencija!B34</f>
        <v>Andrea  Krunić</v>
      </c>
      <c r="D33" s="12">
        <f>'Tabela 2'!K28</f>
        <v>5</v>
      </c>
      <c r="E33" s="12" t="str">
        <f>'Tabela 2'!S28</f>
        <v/>
      </c>
      <c r="F33" s="12">
        <f>'Tabela 2'!T28</f>
        <v>5</v>
      </c>
      <c r="G33" s="13" t="str">
        <f>'Tabela 2'!U28</f>
        <v>F</v>
      </c>
    </row>
    <row r="34" spans="1:7" ht="14.4" customHeight="1" x14ac:dyDescent="0.3">
      <c r="A34" s="12">
        <f t="shared" si="0"/>
        <v>28</v>
      </c>
      <c r="B34" s="12" t="str">
        <f>Evidencija!A35</f>
        <v>42/16/nema na spisku</v>
      </c>
      <c r="C34" s="12" t="str">
        <f>Evidencija!B35</f>
        <v>Srdanović Tatjana</v>
      </c>
      <c r="D34" s="12">
        <f>'Tabela 2'!K29</f>
        <v>6</v>
      </c>
      <c r="E34" s="12" t="str">
        <f>'Tabela 2'!S29</f>
        <v/>
      </c>
      <c r="F34" s="12">
        <f>'Tabela 2'!T29</f>
        <v>6</v>
      </c>
      <c r="G34" s="13" t="str">
        <f>'Tabela 2'!U29</f>
        <v>F</v>
      </c>
    </row>
    <row r="35" spans="1:7" ht="14.4" customHeight="1" x14ac:dyDescent="0.3">
      <c r="A35" s="12">
        <f t="shared" si="0"/>
        <v>29</v>
      </c>
      <c r="B35" s="12" t="str">
        <f>Evidencija!A36</f>
        <v>"10/13/nema na spisku</v>
      </c>
      <c r="C35" s="12" t="str">
        <f>Evidencija!B36</f>
        <v>Đurđina  Konatar</v>
      </c>
      <c r="D35" s="12">
        <f>'Tabela 2'!K30</f>
        <v>5</v>
      </c>
      <c r="E35" s="12" t="str">
        <f>'Tabela 2'!S30</f>
        <v/>
      </c>
      <c r="F35" s="12">
        <f>'Tabela 2'!T30</f>
        <v>5</v>
      </c>
      <c r="G35" s="13" t="str">
        <f>'Tabela 2'!U30</f>
        <v>F</v>
      </c>
    </row>
    <row r="36" spans="1:7" ht="14.4" customHeight="1" x14ac:dyDescent="0.3">
      <c r="A36" s="12">
        <f t="shared" si="0"/>
        <v>30</v>
      </c>
      <c r="B36" s="12" t="str">
        <f>Evidencija!A37</f>
        <v>22/15/nema na spisku</v>
      </c>
      <c r="C36" s="12" t="str">
        <f>Evidencija!B37</f>
        <v>Slavica  Kovačević</v>
      </c>
      <c r="D36" s="12">
        <f>'Tabela 2'!K31</f>
        <v>1</v>
      </c>
      <c r="E36" s="12" t="str">
        <f>'Tabela 2'!S31</f>
        <v/>
      </c>
      <c r="F36" s="12">
        <f>'Tabela 2'!T31</f>
        <v>1</v>
      </c>
      <c r="G36" s="13" t="str">
        <f>'Tabela 2'!U31</f>
        <v>F</v>
      </c>
    </row>
    <row r="37" spans="1:7" ht="14.4" customHeight="1" x14ac:dyDescent="0.3">
      <c r="A37" s="12">
        <f t="shared" si="0"/>
        <v>31</v>
      </c>
      <c r="B37" s="12" t="str">
        <f>Evidencija!A38</f>
        <v>19/15/nema na spisku</v>
      </c>
      <c r="C37" s="12" t="str">
        <f>Evidencija!B38</f>
        <v>Sanda  Piper</v>
      </c>
      <c r="D37" s="12">
        <f>'Tabela 2'!K32</f>
        <v>0</v>
      </c>
      <c r="E37" s="12" t="str">
        <f>'Tabela 2'!S32</f>
        <v/>
      </c>
      <c r="F37" s="12">
        <f>'Tabela 2'!T32</f>
        <v>0</v>
      </c>
      <c r="G37" s="13" t="str">
        <f>'Tabela 2'!U32</f>
        <v>F</v>
      </c>
    </row>
    <row r="38" spans="1:7" ht="14.4" customHeight="1" x14ac:dyDescent="0.3">
      <c r="A38" s="12">
        <f t="shared" si="0"/>
        <v>32</v>
      </c>
      <c r="B38" s="12" t="str">
        <f>Evidencija!A39</f>
        <v>23/16/nema na spisku</v>
      </c>
      <c r="C38" s="12" t="str">
        <f>Evidencija!B39</f>
        <v>Dragana Joksimović</v>
      </c>
      <c r="D38" s="12">
        <f>'Tabela 2'!K33</f>
        <v>0</v>
      </c>
      <c r="E38" s="12" t="str">
        <f>'Tabela 2'!S33</f>
        <v/>
      </c>
      <c r="F38" s="12">
        <f>'Tabela 2'!T33</f>
        <v>0</v>
      </c>
      <c r="G38" s="13" t="str">
        <f>'Tabela 2'!U33</f>
        <v>F</v>
      </c>
    </row>
    <row r="39" spans="1:7" ht="14.4" customHeight="1" x14ac:dyDescent="0.3">
      <c r="A39" s="12">
        <f t="shared" si="0"/>
        <v>33</v>
      </c>
      <c r="B39" s="12" t="str">
        <f>Evidencija!A40</f>
        <v>/</v>
      </c>
      <c r="C39" s="12" t="str">
        <f>Evidencija!B40</f>
        <v xml:space="preserve"> </v>
      </c>
      <c r="D39" s="12" t="str">
        <f>'Tabela 2'!K34</f>
        <v/>
      </c>
      <c r="E39" s="12" t="str">
        <f>'Tabela 2'!S34</f>
        <v/>
      </c>
      <c r="F39" s="12">
        <f>'Tabela 2'!T34</f>
        <v>0</v>
      </c>
      <c r="G39" s="13">
        <f>'Tabela 2'!U34</f>
        <v>0</v>
      </c>
    </row>
    <row r="40" spans="1:7" ht="14.4" customHeight="1" x14ac:dyDescent="0.3">
      <c r="A40" s="12">
        <f t="shared" si="0"/>
        <v>34</v>
      </c>
      <c r="B40" s="12" t="str">
        <f>Evidencija!A41</f>
        <v>/</v>
      </c>
      <c r="C40" s="12" t="str">
        <f>Evidencija!B41</f>
        <v xml:space="preserve"> </v>
      </c>
      <c r="D40" s="12" t="str">
        <f>'Tabela 2'!K35</f>
        <v/>
      </c>
      <c r="E40" s="12" t="str">
        <f>'Tabela 2'!S35</f>
        <v/>
      </c>
      <c r="F40" s="12">
        <f>'Tabela 2'!T35</f>
        <v>0</v>
      </c>
      <c r="G40" s="13">
        <f>'Tabela 2'!U35</f>
        <v>0</v>
      </c>
    </row>
    <row r="41" spans="1:7" ht="14.4" customHeight="1" x14ac:dyDescent="0.3">
      <c r="A41" s="12">
        <f t="shared" si="0"/>
        <v>35</v>
      </c>
      <c r="B41" s="12" t="str">
        <f>Evidencija!A42</f>
        <v>/</v>
      </c>
      <c r="C41" s="12" t="str">
        <f>Evidencija!B42</f>
        <v xml:space="preserve"> </v>
      </c>
      <c r="D41" s="12" t="str">
        <f>'Tabela 2'!K36</f>
        <v/>
      </c>
      <c r="E41" s="12" t="str">
        <f>'Tabela 2'!S36</f>
        <v/>
      </c>
      <c r="F41" s="12">
        <f>'Tabela 2'!T36</f>
        <v>0</v>
      </c>
      <c r="G41" s="13">
        <f>'Tabela 2'!U36</f>
        <v>0</v>
      </c>
    </row>
    <row r="42" spans="1:7" ht="14.4" customHeight="1" x14ac:dyDescent="0.3">
      <c r="A42" s="12">
        <f t="shared" si="0"/>
        <v>36</v>
      </c>
      <c r="B42" s="12" t="str">
        <f>Evidencija!A43</f>
        <v>/</v>
      </c>
      <c r="C42" s="12" t="str">
        <f>Evidencija!B43</f>
        <v xml:space="preserve"> </v>
      </c>
      <c r="D42" s="12" t="str">
        <f>'Tabela 2'!K37</f>
        <v/>
      </c>
      <c r="E42" s="12" t="str">
        <f>'Tabela 2'!S37</f>
        <v/>
      </c>
      <c r="F42" s="12">
        <f>'Tabela 2'!T37</f>
        <v>0</v>
      </c>
      <c r="G42" s="13">
        <f>'Tabela 2'!U37</f>
        <v>0</v>
      </c>
    </row>
    <row r="43" spans="1:7" ht="14.4" customHeight="1" x14ac:dyDescent="0.3">
      <c r="A43" s="12">
        <f t="shared" si="0"/>
        <v>37</v>
      </c>
      <c r="B43" s="12" t="str">
        <f>Evidencija!A44</f>
        <v>/</v>
      </c>
      <c r="C43" s="12" t="str">
        <f>Evidencija!B44</f>
        <v xml:space="preserve"> </v>
      </c>
      <c r="D43" s="12" t="str">
        <f>'Tabela 2'!K38</f>
        <v/>
      </c>
      <c r="E43" s="12" t="str">
        <f>'Tabela 2'!S38</f>
        <v/>
      </c>
      <c r="F43" s="12">
        <f>'Tabela 2'!T38</f>
        <v>0</v>
      </c>
      <c r="G43" s="13">
        <f>'Tabela 2'!U38</f>
        <v>0</v>
      </c>
    </row>
    <row r="44" spans="1:7" ht="14.4" customHeight="1" x14ac:dyDescent="0.3">
      <c r="A44" s="12">
        <f t="shared" si="0"/>
        <v>38</v>
      </c>
      <c r="B44" s="12" t="str">
        <f>Evidencija!A45</f>
        <v>/</v>
      </c>
      <c r="C44" s="12" t="str">
        <f>Evidencija!B45</f>
        <v xml:space="preserve"> </v>
      </c>
      <c r="D44" s="12" t="str">
        <f>'Tabela 2'!K39</f>
        <v/>
      </c>
      <c r="E44" s="12" t="str">
        <f>'Tabela 2'!S39</f>
        <v/>
      </c>
      <c r="F44" s="12">
        <f>'Tabela 2'!T39</f>
        <v>0</v>
      </c>
      <c r="G44" s="13">
        <f>'Tabela 2'!U39</f>
        <v>0</v>
      </c>
    </row>
    <row r="45" spans="1:7" ht="14.4" customHeight="1" x14ac:dyDescent="0.3">
      <c r="A45" s="12">
        <f t="shared" si="0"/>
        <v>39</v>
      </c>
      <c r="B45" s="12" t="str">
        <f>Evidencija!A46</f>
        <v>/</v>
      </c>
      <c r="C45" s="12" t="str">
        <f>Evidencija!B46</f>
        <v xml:space="preserve"> </v>
      </c>
      <c r="D45" s="12" t="str">
        <f>'Tabela 2'!K40</f>
        <v/>
      </c>
      <c r="E45" s="12" t="str">
        <f>'Tabela 2'!S40</f>
        <v/>
      </c>
      <c r="F45" s="12">
        <f>'Tabela 2'!T40</f>
        <v>0</v>
      </c>
      <c r="G45" s="13">
        <f>'Tabela 2'!U40</f>
        <v>0</v>
      </c>
    </row>
    <row r="46" spans="1:7" ht="14.4" customHeight="1" x14ac:dyDescent="0.3">
      <c r="A46" s="12">
        <f t="shared" si="0"/>
        <v>40</v>
      </c>
      <c r="B46" s="12" t="str">
        <f>Evidencija!A47</f>
        <v>/</v>
      </c>
      <c r="C46" s="12" t="str">
        <f>Evidencija!B47</f>
        <v xml:space="preserve"> </v>
      </c>
      <c r="D46" s="12" t="str">
        <f>'Tabela 2'!K41</f>
        <v/>
      </c>
      <c r="E46" s="12" t="str">
        <f>'Tabela 2'!S41</f>
        <v/>
      </c>
      <c r="F46" s="12">
        <f>'Tabela 2'!T41</f>
        <v>0</v>
      </c>
      <c r="G46" s="13">
        <f>'Tabela 2'!U41</f>
        <v>0</v>
      </c>
    </row>
    <row r="47" spans="1:7" ht="14.4" customHeight="1" x14ac:dyDescent="0.3">
      <c r="A47" s="12">
        <f t="shared" si="0"/>
        <v>41</v>
      </c>
      <c r="B47" s="12" t="str">
        <f>Evidencija!A48</f>
        <v>/</v>
      </c>
      <c r="C47" s="12" t="str">
        <f>Evidencija!B48</f>
        <v xml:space="preserve"> </v>
      </c>
      <c r="D47" s="12" t="str">
        <f>'Tabela 2'!K42</f>
        <v/>
      </c>
      <c r="E47" s="12" t="str">
        <f>'Tabela 2'!S42</f>
        <v/>
      </c>
      <c r="F47" s="12">
        <f>'Tabela 2'!T42</f>
        <v>0</v>
      </c>
      <c r="G47" s="13">
        <f>'Tabela 2'!U42</f>
        <v>0</v>
      </c>
    </row>
    <row r="48" spans="1:7" ht="14.4" customHeight="1" x14ac:dyDescent="0.3">
      <c r="A48" s="12">
        <f t="shared" si="0"/>
        <v>42</v>
      </c>
      <c r="B48" s="12" t="str">
        <f>Evidencija!A49</f>
        <v>/</v>
      </c>
      <c r="C48" s="12" t="str">
        <f>Evidencija!B49</f>
        <v xml:space="preserve"> </v>
      </c>
      <c r="D48" s="12" t="str">
        <f>'Tabela 2'!K43</f>
        <v/>
      </c>
      <c r="E48" s="12" t="str">
        <f>'Tabela 2'!S43</f>
        <v/>
      </c>
      <c r="F48" s="12">
        <f>'Tabela 2'!T43</f>
        <v>0</v>
      </c>
      <c r="G48" s="13">
        <f>'Tabela 2'!U43</f>
        <v>0</v>
      </c>
    </row>
    <row r="49" spans="1:7" ht="14.4" customHeight="1" x14ac:dyDescent="0.3">
      <c r="A49" s="12">
        <f t="shared" si="0"/>
        <v>43</v>
      </c>
      <c r="B49" s="12" t="str">
        <f>Evidencija!A50</f>
        <v>/</v>
      </c>
      <c r="C49" s="12" t="str">
        <f>Evidencija!B50</f>
        <v xml:space="preserve"> </v>
      </c>
      <c r="D49" s="12" t="str">
        <f>'Tabela 2'!K44</f>
        <v/>
      </c>
      <c r="E49" s="12" t="str">
        <f>'Tabela 2'!S44</f>
        <v/>
      </c>
      <c r="F49" s="12">
        <f>'Tabela 2'!T44</f>
        <v>0</v>
      </c>
      <c r="G49" s="13">
        <f>'Tabela 2'!U44</f>
        <v>0</v>
      </c>
    </row>
    <row r="50" spans="1:7" ht="14.4" customHeight="1" x14ac:dyDescent="0.3">
      <c r="A50" s="12">
        <f t="shared" si="0"/>
        <v>44</v>
      </c>
      <c r="B50" s="12" t="str">
        <f>Evidencija!A51</f>
        <v>/</v>
      </c>
      <c r="C50" s="12" t="str">
        <f>Evidencija!B51</f>
        <v xml:space="preserve"> </v>
      </c>
      <c r="D50" s="12" t="str">
        <f>'Tabela 2'!K45</f>
        <v/>
      </c>
      <c r="E50" s="12" t="str">
        <f>'Tabela 2'!S45</f>
        <v/>
      </c>
      <c r="F50" s="12">
        <f>'Tabela 2'!T45</f>
        <v>0</v>
      </c>
      <c r="G50" s="13">
        <f>'Tabela 2'!U45</f>
        <v>0</v>
      </c>
    </row>
    <row r="51" spans="1:7" ht="14.4" customHeight="1" x14ac:dyDescent="0.3">
      <c r="A51" s="12">
        <f t="shared" si="0"/>
        <v>45</v>
      </c>
      <c r="B51" s="12" t="str">
        <f>Evidencija!A52</f>
        <v>/</v>
      </c>
      <c r="C51" s="12" t="str">
        <f>Evidencija!B52</f>
        <v xml:space="preserve"> </v>
      </c>
      <c r="D51" s="12" t="str">
        <f>'Tabela 2'!K46</f>
        <v/>
      </c>
      <c r="E51" s="12" t="str">
        <f>'Tabela 2'!S46</f>
        <v/>
      </c>
      <c r="F51" s="12">
        <f>'Tabela 2'!T46</f>
        <v>0</v>
      </c>
      <c r="G51" s="13">
        <f>'Tabela 2'!U46</f>
        <v>0</v>
      </c>
    </row>
    <row r="52" spans="1:7" ht="14.4" customHeight="1" x14ac:dyDescent="0.3">
      <c r="A52" s="12">
        <f t="shared" si="0"/>
        <v>46</v>
      </c>
      <c r="B52" s="12" t="str">
        <f>Evidencija!A53</f>
        <v>/</v>
      </c>
      <c r="C52" s="12" t="str">
        <f>Evidencija!B53</f>
        <v xml:space="preserve"> </v>
      </c>
      <c r="D52" s="12" t="str">
        <f>'Tabela 2'!K47</f>
        <v/>
      </c>
      <c r="E52" s="12" t="str">
        <f>'Tabela 2'!S47</f>
        <v/>
      </c>
      <c r="F52" s="12">
        <f>'Tabela 2'!T47</f>
        <v>0</v>
      </c>
      <c r="G52" s="13">
        <f>'Tabela 2'!U47</f>
        <v>0</v>
      </c>
    </row>
    <row r="53" spans="1:7" ht="14.4" customHeight="1" x14ac:dyDescent="0.3">
      <c r="A53" s="12">
        <f t="shared" si="0"/>
        <v>47</v>
      </c>
      <c r="B53" s="12" t="str">
        <f>Evidencija!A54</f>
        <v>/</v>
      </c>
      <c r="C53" s="12" t="str">
        <f>Evidencija!B54</f>
        <v xml:space="preserve"> </v>
      </c>
      <c r="D53" s="12" t="str">
        <f>'Tabela 2'!K48</f>
        <v/>
      </c>
      <c r="E53" s="12" t="str">
        <f>'Tabela 2'!S48</f>
        <v/>
      </c>
      <c r="F53" s="12">
        <f>'Tabela 2'!T48</f>
        <v>0</v>
      </c>
      <c r="G53" s="13">
        <f>'Tabela 2'!U48</f>
        <v>0</v>
      </c>
    </row>
    <row r="54" spans="1:7" ht="14.4" customHeight="1" x14ac:dyDescent="0.3">
      <c r="A54" s="12">
        <f t="shared" si="0"/>
        <v>48</v>
      </c>
      <c r="B54" s="12" t="str">
        <f>Evidencija!A55</f>
        <v>/</v>
      </c>
      <c r="C54" s="12" t="str">
        <f>Evidencija!B55</f>
        <v xml:space="preserve"> </v>
      </c>
      <c r="D54" s="12" t="str">
        <f>'Tabela 2'!K49</f>
        <v/>
      </c>
      <c r="E54" s="12" t="str">
        <f>'Tabela 2'!S49</f>
        <v/>
      </c>
      <c r="F54" s="12">
        <f>'Tabela 2'!T49</f>
        <v>0</v>
      </c>
      <c r="G54" s="13">
        <f>'Tabela 2'!U49</f>
        <v>0</v>
      </c>
    </row>
    <row r="55" spans="1:7" ht="14.4" customHeight="1" x14ac:dyDescent="0.3">
      <c r="A55" s="12">
        <f t="shared" si="0"/>
        <v>49</v>
      </c>
      <c r="B55" s="12" t="str">
        <f>Evidencija!A56</f>
        <v>/</v>
      </c>
      <c r="C55" s="12" t="str">
        <f>Evidencija!B56</f>
        <v xml:space="preserve"> </v>
      </c>
      <c r="D55" s="12" t="str">
        <f>'Tabela 2'!K50</f>
        <v/>
      </c>
      <c r="E55" s="12" t="str">
        <f>'Tabela 2'!S50</f>
        <v/>
      </c>
      <c r="F55" s="12">
        <f>'Tabela 2'!T50</f>
        <v>0</v>
      </c>
      <c r="G55" s="13">
        <f>'Tabela 2'!U50</f>
        <v>0</v>
      </c>
    </row>
    <row r="56" spans="1:7" ht="14.4" customHeight="1" x14ac:dyDescent="0.3">
      <c r="A56" s="12">
        <f t="shared" si="0"/>
        <v>50</v>
      </c>
      <c r="B56" s="12" t="str">
        <f>Evidencija!A57</f>
        <v>/</v>
      </c>
      <c r="C56" s="12" t="str">
        <f>Evidencija!B57</f>
        <v xml:space="preserve"> </v>
      </c>
      <c r="D56" s="12" t="str">
        <f>'Tabela 2'!K51</f>
        <v/>
      </c>
      <c r="E56" s="12" t="str">
        <f>'Tabela 2'!S51</f>
        <v/>
      </c>
      <c r="F56" s="12">
        <f>'Tabela 2'!T51</f>
        <v>0</v>
      </c>
      <c r="G56" s="13">
        <f>'Tabela 2'!U51</f>
        <v>0</v>
      </c>
    </row>
    <row r="57" spans="1:7" ht="14.4" customHeight="1" x14ac:dyDescent="0.3">
      <c r="A57" s="12">
        <f t="shared" si="0"/>
        <v>51</v>
      </c>
      <c r="B57" s="12" t="str">
        <f>Evidencija!A58</f>
        <v>/</v>
      </c>
      <c r="C57" s="12" t="str">
        <f>Evidencija!B58</f>
        <v xml:space="preserve"> </v>
      </c>
      <c r="D57" s="12" t="str">
        <f>'Tabela 2'!K52</f>
        <v/>
      </c>
      <c r="E57" s="12" t="str">
        <f>'Tabela 2'!S52</f>
        <v/>
      </c>
      <c r="F57" s="12">
        <f>'Tabela 2'!T52</f>
        <v>0</v>
      </c>
      <c r="G57" s="13">
        <f>'Tabela 2'!U52</f>
        <v>0</v>
      </c>
    </row>
    <row r="58" spans="1:7" ht="14.4" customHeight="1" x14ac:dyDescent="0.3">
      <c r="A58" s="12">
        <f t="shared" si="0"/>
        <v>52</v>
      </c>
      <c r="B58" s="12" t="str">
        <f>Evidencija!A59</f>
        <v>/</v>
      </c>
      <c r="C58" s="12" t="str">
        <f>Evidencija!B59</f>
        <v xml:space="preserve"> </v>
      </c>
      <c r="D58" s="12" t="str">
        <f>'Tabela 2'!K53</f>
        <v/>
      </c>
      <c r="E58" s="12" t="str">
        <f>'Tabela 2'!S53</f>
        <v/>
      </c>
      <c r="F58" s="12">
        <f>'Tabela 2'!T53</f>
        <v>0</v>
      </c>
      <c r="G58" s="13">
        <f>'Tabela 2'!U53</f>
        <v>0</v>
      </c>
    </row>
    <row r="59" spans="1:7" ht="14.4" customHeight="1" x14ac:dyDescent="0.3">
      <c r="A59" s="12">
        <f t="shared" si="0"/>
        <v>53</v>
      </c>
      <c r="B59" s="12" t="str">
        <f>Evidencija!A60</f>
        <v>/</v>
      </c>
      <c r="C59" s="12" t="str">
        <f>Evidencija!B60</f>
        <v xml:space="preserve"> </v>
      </c>
      <c r="D59" s="12" t="str">
        <f>'Tabela 2'!K54</f>
        <v/>
      </c>
      <c r="E59" s="12" t="str">
        <f>'Tabela 2'!S54</f>
        <v/>
      </c>
      <c r="F59" s="12">
        <f>'Tabela 2'!T54</f>
        <v>0</v>
      </c>
      <c r="G59" s="13">
        <f>'Tabela 2'!U54</f>
        <v>0</v>
      </c>
    </row>
    <row r="60" spans="1:7" ht="14.4" customHeight="1" x14ac:dyDescent="0.3">
      <c r="A60" s="12">
        <f t="shared" si="0"/>
        <v>54</v>
      </c>
      <c r="B60" s="12" t="str">
        <f>Evidencija!A61</f>
        <v>/</v>
      </c>
      <c r="C60" s="12" t="str">
        <f>Evidencija!B61</f>
        <v xml:space="preserve"> </v>
      </c>
      <c r="D60" s="12" t="str">
        <f>'Tabela 2'!K55</f>
        <v/>
      </c>
      <c r="E60" s="12" t="str">
        <f>'Tabela 2'!S55</f>
        <v/>
      </c>
      <c r="F60" s="12">
        <f>'Tabela 2'!T55</f>
        <v>0</v>
      </c>
      <c r="G60" s="13">
        <f>'Tabela 2'!U55</f>
        <v>0</v>
      </c>
    </row>
    <row r="61" spans="1:7" ht="14.4" customHeight="1" x14ac:dyDescent="0.3">
      <c r="A61" s="12">
        <f t="shared" si="0"/>
        <v>55</v>
      </c>
      <c r="B61" s="12" t="str">
        <f>Evidencija!A62</f>
        <v>/</v>
      </c>
      <c r="C61" s="12" t="str">
        <f>Evidencija!B62</f>
        <v xml:space="preserve"> </v>
      </c>
      <c r="D61" s="12" t="str">
        <f>'Tabela 2'!K56</f>
        <v/>
      </c>
      <c r="E61" s="12" t="str">
        <f>'Tabela 2'!S56</f>
        <v/>
      </c>
      <c r="F61" s="12">
        <f>'Tabela 2'!T56</f>
        <v>0</v>
      </c>
      <c r="G61" s="13">
        <f>'Tabela 2'!U56</f>
        <v>0</v>
      </c>
    </row>
  </sheetData>
  <mergeCells count="10">
    <mergeCell ref="A1:G1"/>
    <mergeCell ref="A2:C2"/>
    <mergeCell ref="D2:G2"/>
    <mergeCell ref="A3:C3"/>
    <mergeCell ref="D3:G3"/>
    <mergeCell ref="A5:A6"/>
    <mergeCell ref="B5:B6"/>
    <mergeCell ref="C5:C6"/>
    <mergeCell ref="D5:F5"/>
    <mergeCell ref="G5:G6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N20" sqref="N20:S20"/>
    </sheetView>
  </sheetViews>
  <sheetFormatPr defaultRowHeight="14.4" x14ac:dyDescent="0.3"/>
  <cols>
    <col min="1" max="1" width="10.21875" customWidth="1"/>
    <col min="2" max="2" width="14" customWidth="1"/>
    <col min="3" max="3" width="13.21875" customWidth="1"/>
    <col min="4" max="18" width="5.109375" customWidth="1"/>
    <col min="19" max="19" width="6" customWidth="1"/>
  </cols>
  <sheetData>
    <row r="1" spans="1:23" x14ac:dyDescent="0.3">
      <c r="A1" s="77" t="s">
        <v>91</v>
      </c>
      <c r="B1" s="77"/>
      <c r="C1" s="77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x14ac:dyDescent="0.3">
      <c r="A2" s="77" t="s">
        <v>112</v>
      </c>
      <c r="B2" s="77"/>
      <c r="C2" s="77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x14ac:dyDescent="0.3">
      <c r="A3" s="77" t="s">
        <v>92</v>
      </c>
      <c r="B3" s="77"/>
      <c r="C3" s="77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28.8" customHeight="1" x14ac:dyDescent="0.3">
      <c r="A4" s="78" t="s">
        <v>113</v>
      </c>
      <c r="B4" s="78"/>
      <c r="C4" s="78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x14ac:dyDescent="0.3">
      <c r="A5" s="77" t="s">
        <v>93</v>
      </c>
      <c r="B5" s="77"/>
      <c r="C5" s="77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3">
      <c r="A6" s="77" t="s">
        <v>94</v>
      </c>
      <c r="B6" s="77"/>
      <c r="C6" s="77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7.399999999999999" x14ac:dyDescent="0.3">
      <c r="A8" s="79" t="s">
        <v>95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14"/>
      <c r="U8" s="14"/>
      <c r="V8" s="14"/>
      <c r="W8" s="14"/>
    </row>
    <row r="9" spans="1:23" x14ac:dyDescent="0.3">
      <c r="A9" s="81" t="s">
        <v>96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14"/>
      <c r="U9" s="14"/>
      <c r="V9" s="14"/>
      <c r="W9" s="14"/>
    </row>
    <row r="10" spans="1:23" x14ac:dyDescent="0.3">
      <c r="A10" s="81" t="s">
        <v>97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14"/>
      <c r="U10" s="14"/>
      <c r="V10" s="14"/>
      <c r="W10" s="14"/>
    </row>
    <row r="11" spans="1:23" ht="15" thickBot="1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3">
      <c r="A12" s="59" t="s">
        <v>98</v>
      </c>
      <c r="B12" s="61" t="s">
        <v>99</v>
      </c>
      <c r="C12" s="61" t="s">
        <v>100</v>
      </c>
      <c r="D12" s="86" t="s">
        <v>101</v>
      </c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8"/>
      <c r="P12" s="86" t="s">
        <v>102</v>
      </c>
      <c r="Q12" s="87"/>
      <c r="R12" s="87"/>
      <c r="S12" s="89"/>
      <c r="T12" s="14"/>
      <c r="U12" s="14"/>
      <c r="V12" s="14"/>
      <c r="W12" s="14"/>
    </row>
    <row r="13" spans="1:23" x14ac:dyDescent="0.3">
      <c r="A13" s="82"/>
      <c r="B13" s="84"/>
      <c r="C13" s="84"/>
      <c r="D13" s="90" t="s">
        <v>103</v>
      </c>
      <c r="E13" s="70"/>
      <c r="F13" s="90" t="s">
        <v>104</v>
      </c>
      <c r="G13" s="70"/>
      <c r="H13" s="90" t="s">
        <v>105</v>
      </c>
      <c r="I13" s="70"/>
      <c r="J13" s="90" t="s">
        <v>106</v>
      </c>
      <c r="K13" s="70"/>
      <c r="L13" s="90" t="s">
        <v>107</v>
      </c>
      <c r="M13" s="70"/>
      <c r="N13" s="90" t="s">
        <v>108</v>
      </c>
      <c r="O13" s="70"/>
      <c r="P13" s="90" t="s">
        <v>109</v>
      </c>
      <c r="Q13" s="70"/>
      <c r="R13" s="90" t="s">
        <v>110</v>
      </c>
      <c r="S13" s="69"/>
      <c r="T13" s="14"/>
      <c r="U13" s="14"/>
      <c r="V13" s="14"/>
      <c r="W13" s="14"/>
    </row>
    <row r="14" spans="1:23" ht="15" thickBot="1" x14ac:dyDescent="0.35">
      <c r="A14" s="83"/>
      <c r="B14" s="85"/>
      <c r="C14" s="85"/>
      <c r="D14" s="18" t="s">
        <v>98</v>
      </c>
      <c r="E14" s="18" t="s">
        <v>111</v>
      </c>
      <c r="F14" s="18" t="s">
        <v>98</v>
      </c>
      <c r="G14" s="18" t="s">
        <v>111</v>
      </c>
      <c r="H14" s="18" t="s">
        <v>98</v>
      </c>
      <c r="I14" s="18" t="s">
        <v>111</v>
      </c>
      <c r="J14" s="18" t="s">
        <v>98</v>
      </c>
      <c r="K14" s="18" t="s">
        <v>111</v>
      </c>
      <c r="L14" s="18" t="s">
        <v>98</v>
      </c>
      <c r="M14" s="18" t="s">
        <v>111</v>
      </c>
      <c r="N14" s="18" t="s">
        <v>98</v>
      </c>
      <c r="O14" s="18" t="s">
        <v>111</v>
      </c>
      <c r="P14" s="18" t="s">
        <v>98</v>
      </c>
      <c r="Q14" s="18" t="s">
        <v>111</v>
      </c>
      <c r="R14" s="18" t="s">
        <v>98</v>
      </c>
      <c r="S14" s="19" t="s">
        <v>111</v>
      </c>
      <c r="T14" s="14"/>
      <c r="U14" s="14"/>
      <c r="V14" s="14"/>
      <c r="W14" s="14"/>
    </row>
    <row r="15" spans="1:23" ht="27" thickBot="1" x14ac:dyDescent="0.35">
      <c r="A15" s="20">
        <v>1</v>
      </c>
      <c r="B15" s="21" t="s">
        <v>76</v>
      </c>
      <c r="C15" s="21">
        <f>+F15+D15+H15+J15+L15+N15</f>
        <v>32</v>
      </c>
      <c r="D15" s="21">
        <f>COUNTIF(Zaključne!G7:G61,"=A")</f>
        <v>0</v>
      </c>
      <c r="E15" s="21">
        <f>ROUND(100*D15/C15,1)</f>
        <v>0</v>
      </c>
      <c r="F15" s="21">
        <f>COUNTIF(Zaključne!G7:G61, "=B")</f>
        <v>0</v>
      </c>
      <c r="G15" s="21">
        <f>ROUND(100*F15/C15,1)</f>
        <v>0</v>
      </c>
      <c r="H15" s="21">
        <f>COUNTIF(Zaključne!G7:G61, "=C")</f>
        <v>0</v>
      </c>
      <c r="I15" s="21">
        <f>ROUND(100*H15/C15,1)</f>
        <v>0</v>
      </c>
      <c r="J15" s="21">
        <f>COUNTIF(Zaključne!G7:G61, "=D")</f>
        <v>0</v>
      </c>
      <c r="K15" s="21">
        <f>ROUND(100*J15/C15,1)</f>
        <v>0</v>
      </c>
      <c r="L15" s="21">
        <f>COUNTIF(Zaključne!G7:G61, "=E")</f>
        <v>0</v>
      </c>
      <c r="M15" s="21">
        <f>ROUND(100*L15/C15,1)</f>
        <v>0</v>
      </c>
      <c r="N15" s="21">
        <f>COUNTIF(Zaključne!G7:G61, "=F")</f>
        <v>32</v>
      </c>
      <c r="O15" s="21">
        <f>MAX(0,100-E15-G15-I15-K15-M15)</f>
        <v>100</v>
      </c>
      <c r="P15" s="21">
        <f>+D15+F15+H15+J15+L15</f>
        <v>0</v>
      </c>
      <c r="Q15" s="21">
        <f>ROUND(100*P15/C15,1)</f>
        <v>0</v>
      </c>
      <c r="R15" s="21">
        <f>+N15</f>
        <v>32</v>
      </c>
      <c r="S15" s="22">
        <f>O15</f>
        <v>100</v>
      </c>
      <c r="T15" s="14"/>
      <c r="U15" s="14"/>
      <c r="V15" s="14"/>
      <c r="W15" s="14"/>
    </row>
    <row r="16" spans="1:23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92" t="s">
        <v>117</v>
      </c>
      <c r="O19" s="92"/>
      <c r="P19" s="92"/>
      <c r="Q19" s="92"/>
      <c r="R19" s="92"/>
      <c r="S19" s="92"/>
      <c r="T19" s="14"/>
      <c r="U19" s="14"/>
      <c r="V19" s="14"/>
      <c r="W19" s="14"/>
    </row>
    <row r="20" spans="1:23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91" t="s">
        <v>116</v>
      </c>
      <c r="O20" s="91"/>
      <c r="P20" s="91"/>
      <c r="Q20" s="91"/>
      <c r="R20" s="91"/>
      <c r="S20" s="91"/>
      <c r="T20" s="14"/>
      <c r="U20" s="14"/>
      <c r="V20" s="14"/>
      <c r="W20" s="14"/>
    </row>
  </sheetData>
  <mergeCells count="24">
    <mergeCell ref="N20:S20"/>
    <mergeCell ref="N19:S19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cp:lastPrinted>2021-02-06T16:04:54Z</cp:lastPrinted>
  <dcterms:created xsi:type="dcterms:W3CDTF">2020-11-20T22:46:19Z</dcterms:created>
  <dcterms:modified xsi:type="dcterms:W3CDTF">2021-05-04T23:52:00Z</dcterms:modified>
</cp:coreProperties>
</file>