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J2" i="2" l="1"/>
  <c r="J8" i="3" s="1"/>
  <c r="K43" i="2"/>
  <c r="D48" i="4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28" i="3"/>
  <c r="G44" i="3"/>
  <c r="G59" i="3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G17" i="2"/>
  <c r="G23" i="3" s="1"/>
  <c r="G18" i="2"/>
  <c r="G24" i="3" s="1"/>
  <c r="G19" i="2"/>
  <c r="G25" i="3" s="1"/>
  <c r="G20" i="2"/>
  <c r="G21" i="2"/>
  <c r="G27" i="3" s="1"/>
  <c r="G22" i="2"/>
  <c r="G23" i="2"/>
  <c r="K23" i="2" s="1"/>
  <c r="D28" i="4" s="1"/>
  <c r="G24" i="2"/>
  <c r="G30" i="3" s="1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8" i="3" s="1"/>
  <c r="G33" i="2"/>
  <c r="G39" i="3" s="1"/>
  <c r="G34" i="2"/>
  <c r="G40" i="3" s="1"/>
  <c r="G35" i="2"/>
  <c r="G41" i="3" s="1"/>
  <c r="G36" i="2"/>
  <c r="G37" i="2"/>
  <c r="G43" i="3" s="1"/>
  <c r="G38" i="2"/>
  <c r="G39" i="2"/>
  <c r="K39" i="2" s="1"/>
  <c r="D44" i="4" s="1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K47" i="2" s="1"/>
  <c r="D52" i="4" s="1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K55" i="2" s="1"/>
  <c r="D60" i="4" s="1"/>
  <c r="G56" i="2"/>
  <c r="K56" i="2" s="1"/>
  <c r="D61" i="4" s="1"/>
  <c r="G2" i="2"/>
  <c r="K2" i="2" s="1"/>
  <c r="D7" i="4" s="1"/>
  <c r="J10" i="3"/>
  <c r="J22" i="3"/>
  <c r="J45" i="3"/>
  <c r="J46" i="3"/>
  <c r="J53" i="3"/>
  <c r="J54" i="3"/>
  <c r="J61" i="3"/>
  <c r="J62" i="3"/>
  <c r="J3" i="2"/>
  <c r="J9" i="3" s="1"/>
  <c r="J4" i="2"/>
  <c r="J5" i="2"/>
  <c r="J11" i="3" s="1"/>
  <c r="J6" i="2"/>
  <c r="J12" i="3" s="1"/>
  <c r="J7" i="2"/>
  <c r="J13" i="3" s="1"/>
  <c r="J8" i="2"/>
  <c r="J9" i="2"/>
  <c r="J15" i="3" s="1"/>
  <c r="J10" i="2"/>
  <c r="J16" i="3" s="1"/>
  <c r="J11" i="2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7" i="3" s="1"/>
  <c r="J32" i="2"/>
  <c r="J38" i="3" s="1"/>
  <c r="J33" i="2"/>
  <c r="J34" i="2"/>
  <c r="J40" i="3" s="1"/>
  <c r="J35" i="2"/>
  <c r="J41" i="3" s="1"/>
  <c r="J36" i="2"/>
  <c r="J42" i="3" s="1"/>
  <c r="J37" i="2"/>
  <c r="J43" i="3" s="1"/>
  <c r="J38" i="2"/>
  <c r="J44" i="3" s="1"/>
  <c r="J39" i="2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16" i="2" l="1"/>
  <c r="D21" i="4" s="1"/>
  <c r="K40" i="2"/>
  <c r="D45" i="4" s="1"/>
  <c r="G62" i="3"/>
  <c r="K51" i="2"/>
  <c r="D56" i="4" s="1"/>
  <c r="K35" i="2"/>
  <c r="D40" i="4" s="1"/>
  <c r="K48" i="2"/>
  <c r="D53" i="4" s="1"/>
  <c r="G22" i="3"/>
  <c r="K27" i="2"/>
  <c r="D32" i="4" s="1"/>
  <c r="K19" i="2"/>
  <c r="D24" i="4" s="1"/>
  <c r="J25" i="3"/>
  <c r="K53" i="2"/>
  <c r="D58" i="4" s="1"/>
  <c r="K45" i="2"/>
  <c r="D50" i="4" s="1"/>
  <c r="K37" i="2"/>
  <c r="D42" i="4" s="1"/>
  <c r="G51" i="3"/>
  <c r="K32" i="2"/>
  <c r="D37" i="4" s="1"/>
  <c r="K33" i="2"/>
  <c r="D38" i="4" s="1"/>
  <c r="K24" i="2"/>
  <c r="D29" i="4" s="1"/>
  <c r="K11" i="2"/>
  <c r="D16" i="4" s="1"/>
  <c r="K8" i="2"/>
  <c r="D13" i="4" s="1"/>
  <c r="K3" i="2"/>
  <c r="D8" i="4" s="1"/>
  <c r="K15" i="2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T28" i="2" s="1"/>
  <c r="U28" i="2" s="1"/>
  <c r="O29" i="2"/>
  <c r="T29" i="2" s="1"/>
  <c r="U29" i="2" s="1"/>
  <c r="O30" i="2"/>
  <c r="T30" i="2" s="1"/>
  <c r="U30" i="2" s="1"/>
  <c r="O31" i="2"/>
  <c r="T31" i="2" s="1"/>
  <c r="U31" i="2" s="1"/>
  <c r="O32" i="2"/>
  <c r="T32" i="2" s="1"/>
  <c r="U32" i="2" s="1"/>
  <c r="O33" i="2"/>
  <c r="T33" i="2" s="1"/>
  <c r="U33" i="2" s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F15" i="4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O30" i="3" s="1"/>
  <c r="M30" i="3"/>
  <c r="S24" i="2"/>
  <c r="E29" i="4" s="1"/>
  <c r="T16" i="2"/>
  <c r="F21" i="4" s="1"/>
  <c r="S16" i="2"/>
  <c r="E21" i="4" s="1"/>
  <c r="M22" i="3"/>
  <c r="T8" i="2"/>
  <c r="F13" i="4" s="1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59" i="3"/>
  <c r="F58" i="4"/>
  <c r="O32" i="3"/>
  <c r="F31" i="4"/>
  <c r="O23" i="3"/>
  <c r="F22" i="4"/>
  <c r="O41" i="3"/>
  <c r="F61" i="4"/>
  <c r="O62" i="3"/>
  <c r="F55" i="4"/>
  <c r="O55" i="3"/>
  <c r="F54" i="4"/>
  <c r="O39" i="3"/>
  <c r="F38" i="4"/>
  <c r="F60" i="4"/>
  <c r="O61" i="3"/>
  <c r="O45" i="3"/>
  <c r="F36" i="4"/>
  <c r="O37" i="3"/>
  <c r="O43" i="3"/>
  <c r="O49" i="3"/>
  <c r="F48" i="4"/>
  <c r="O60" i="3"/>
  <c r="O52" i="3"/>
  <c r="F43" i="4"/>
  <c r="O44" i="3"/>
  <c r="F35" i="4"/>
  <c r="S51" i="2"/>
  <c r="E56" i="4" s="1"/>
  <c r="N57" i="3"/>
  <c r="T7" i="2"/>
  <c r="T13" i="2"/>
  <c r="T11" i="2"/>
  <c r="O14" i="3" l="1"/>
  <c r="O22" i="3"/>
  <c r="F29" i="4"/>
  <c r="O8" i="3"/>
  <c r="F7" i="4"/>
  <c r="F9" i="4"/>
  <c r="O21" i="3"/>
  <c r="F17" i="4"/>
  <c r="O16" i="3"/>
  <c r="O31" i="3"/>
  <c r="F23" i="4"/>
  <c r="F10" i="4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<sst xmlns="http://schemas.openxmlformats.org/spreadsheetml/2006/main" count="250" uniqueCount="192">
  <si>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</si>
  <si>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</si>
  <si>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</si>
  <si>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</si>
  <si>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</si>
  <si>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</si>
  <si>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</si>
  <si>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</si>
  <si>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</si>
  <si>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</si>
  <si>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</si>
  <si>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</si>
  <si>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</si>
  <si>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</si>
  <si>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</si>
  <si>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</si>
  <si>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</si>
  <si>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</si>
  <si>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</si>
  <si>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</si>
  <si>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</si>
  <si>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</si>
  <si>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</si>
  <si>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</si>
  <si>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</si>
  <si>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</si>
  <si>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</si>
  <si>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</si>
  <si>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</si>
  <si>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</si>
  <si>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</si>
  <si>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</si>
  <si>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</si>
  <si>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</si>
  <si>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</si>
  <si>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</si>
  <si>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</si>
  <si>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</si>
  <si>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</si>
  <si>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</si>
  <si>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</si>
  <si>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</si>
  <si>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</si>
  <si>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</si>
  <si>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</si>
  <si>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</si>
  <si>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</si>
  <si>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</si>
  <si>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</si>
  <si>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</si>
  <si>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</si>
  <si>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</si>
  <si>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</si>
  <si>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</si>
  <si>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</si>
  <si>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</si>
  <si>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</si>
  <si>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</si>
  <si>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</si>
  <si>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</si>
  <si>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</si>
  <si>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</si>
  <si>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</si>
  <si>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</si>
  <si>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</si>
  <si>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</si>
  <si>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</si>
  <si>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</si>
  <si>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</si>
  <si>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</si>
  <si>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</si>
  <si>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</si>
  <si>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</si>
  <si>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</si>
  <si>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</si>
  <si>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</si>
  <si>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</si>
  <si>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</si>
  <si>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</si>
  <si>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</si>
  <si>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</si>
  <si>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</si>
  <si>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</si>
  <si>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</si>
  <si>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</si>
  <si>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</si>
  <si>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</si>
  <si>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</si>
  <si>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</si>
  <si>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</si>
  <si>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</si>
  <si>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</si>
  <si>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</si>
  <si>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</si>
  <si>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</si>
  <si>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</si>
  <si>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</si>
  <si>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</si>
  <si>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</si>
  <si>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</si>
  <si>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</si>
  <si>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</si>
  <si>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</si>
  <si>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</si>
  <si>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</si>
  <si>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</si>
  <si>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</si>
  <si>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</si>
  <si>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</si>
  <si>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</si>
  <si>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</si>
  <si>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</si>
  <si>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</si>
  <si>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</si>
  <si>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</si>
  <si>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</si>
  <si>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</si>
  <si>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</si>
  <si>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</si>
  <si>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</si>
  <si>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</si>
  <si>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</si>
  <si>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</si>
  <si>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</si>
  <si>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</si>
  <si>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</si>
  <si>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</si>
  <si>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</si>
  <si>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</si>
  <si>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</si>
  <si>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</si>
  <si>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</si>
  <si>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</si>
  <si>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</si>
  <si>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</si>
  <si>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</si>
  <si>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</si>
  <si>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</si>
  <si>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</si>
  <si>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</si>
  <si>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</si>
  <si>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</si>
  <si>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</si>
  <si>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</si>
  <si>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</si>
  <si>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</si>
  <si>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</si>
  <si>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</si>
  <si>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</si>
  <si>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</si>
  <si>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</si>
  <si>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</si>
  <si>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</si>
  <si>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</si>
  <si>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</si>
  <si>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</si>
  <si>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</si>
  <si>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</si>
  <si>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</si>
  <si>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</si>
  <si>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</si>
  <si>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</si>
  <si>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</si>
  <si>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</si>
  <si>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</si>
  <si>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</si>
  <si>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</si>
  <si>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</si>
  <si>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</si>
  <si>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</si>
  <si>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</si>
  <si>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</si>
  <si>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</si>
  <si>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</si>
  <si>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</si>
  <si>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</si>
  <si>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</si>
  <si>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</si>
  <si>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</si>
  <si>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</si>
  <si>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</si>
  <si>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</si>
  <si>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</si>
  <si>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</si>
  <si>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</si>
  <si>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</si>
  <si>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</si>
  <si>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</si>
  <si>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</si>
  <si>
    <t>29/14</t>
  </si>
  <si>
    <t xml:space="preserve">Adlija </t>
  </si>
  <si>
    <t>Kalamperović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</si>
</sst>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7109375" defaultRowHeight="14.65" customHeight="1" x14ac:dyDescent="0.25"/>
  <cols>
    <col min="1" max="1" width="17.7109375" bestFit="1" customWidth="1"/>
    <col min="2" max="2" width="32.28515625" bestFit="1" customWidth="1"/>
  </cols>
  <sheetData>
    <row r="1" spans="1:6" ht="14.65" customHeight="1" x14ac:dyDescent="0.25">
      <c r="A1" t="s">
        <v>0</v>
      </c>
      <c r="B1" t="s">
        <v>168</v>
      </c>
    </row>
    <row r="2" spans="1:6" ht="14.65" customHeight="1" x14ac:dyDescent="0.25">
      <c r="A2" t="s">
        <v>1</v>
      </c>
      <c r="B2" t="s">
        <v>2</v>
      </c>
    </row>
    <row r="3" spans="1:6" ht="14.65" customHeight="1" x14ac:dyDescent="0.25">
      <c r="A3" t="s">
        <v>3</v>
      </c>
      <c r="B3" t="s">
        <v>169</v>
      </c>
    </row>
    <row r="4" spans="1:6" ht="14.65" customHeight="1" x14ac:dyDescent="0.25">
      <c r="A4" t="s">
        <v>4</v>
      </c>
      <c r="B4" t="s">
        <v>5</v>
      </c>
      <c r="E4">
        <v>0</v>
      </c>
      <c r="F4" t="s">
        <v>47</v>
      </c>
    </row>
    <row r="5" spans="1:6" ht="14.65" customHeight="1" x14ac:dyDescent="0.25">
      <c r="A5" t="s">
        <v>6</v>
      </c>
      <c r="B5" t="s">
        <v>7</v>
      </c>
      <c r="E5">
        <v>45</v>
      </c>
      <c r="F5" s="1" t="s">
        <v>46</v>
      </c>
    </row>
    <row r="6" spans="1:6" ht="14.65" customHeight="1" x14ac:dyDescent="0.25">
      <c r="E6">
        <v>60</v>
      </c>
      <c r="F6" s="1" t="s">
        <v>45</v>
      </c>
    </row>
    <row r="7" spans="1:6" ht="14.65" customHeight="1" x14ac:dyDescent="0.25">
      <c r="E7">
        <v>70</v>
      </c>
      <c r="F7" s="1" t="s">
        <v>44</v>
      </c>
    </row>
    <row r="8" spans="1:6" ht="14.65" customHeight="1" x14ac:dyDescent="0.25">
      <c r="E8">
        <v>80</v>
      </c>
      <c r="F8" s="1" t="s">
        <v>43</v>
      </c>
    </row>
    <row r="9" spans="1:6" ht="14.65" customHeight="1" x14ac:dyDescent="0.25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D1" workbookViewId="0">
      <selection activeCell="M31" sqref="M31"/>
    </sheetView>
  </sheetViews>
  <sheetFormatPr defaultColWidth="8.7109375" defaultRowHeight="14.65" customHeight="1" x14ac:dyDescent="0.25"/>
  <cols>
    <col min="1" max="1" width="6.7109375" bestFit="1" customWidth="1"/>
    <col min="2" max="3" width="11.140625" bestFit="1" customWidth="1"/>
    <col min="4" max="4" width="12.28515625" customWidth="1"/>
    <col min="5" max="5" width="6.7109375" customWidth="1"/>
    <col min="6" max="7" width="9.28515625" customWidth="1"/>
    <col min="8" max="8" width="11.7109375" customWidth="1"/>
    <col min="9" max="9" width="9.140625" customWidth="1"/>
    <col min="10" max="12" width="9.140625" style="8" customWidth="1"/>
    <col min="13" max="13" width="9" customWidth="1"/>
    <col min="14" max="14" width="9.28515625" customWidth="1"/>
    <col min="15" max="15" width="11.140625" customWidth="1"/>
    <col min="16" max="17" width="8.7109375" customWidth="1"/>
    <col min="18" max="19" width="8.85546875" customWidth="1"/>
    <col min="21" max="21" width="16.7109375" customWidth="1"/>
  </cols>
  <sheetData>
    <row r="1" spans="1:21" ht="39.6" customHeight="1" x14ac:dyDescent="0.25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74</v>
      </c>
      <c r="H1" s="2" t="s">
        <v>38</v>
      </c>
      <c r="I1" s="4" t="s">
        <v>53</v>
      </c>
      <c r="J1" s="7" t="s">
        <v>72</v>
      </c>
      <c r="K1" s="7" t="s">
        <v>87</v>
      </c>
      <c r="L1" s="7"/>
      <c r="M1" s="4" t="s">
        <v>39</v>
      </c>
      <c r="N1" s="4" t="s">
        <v>40</v>
      </c>
      <c r="O1" s="4" t="s">
        <v>49</v>
      </c>
      <c r="P1" s="4" t="s">
        <v>51</v>
      </c>
      <c r="Q1" s="4" t="s">
        <v>50</v>
      </c>
      <c r="R1" s="4" t="s">
        <v>52</v>
      </c>
      <c r="S1" s="7" t="s">
        <v>88</v>
      </c>
      <c r="T1" s="1" t="s">
        <v>41</v>
      </c>
      <c r="U1" s="1" t="s">
        <v>48</v>
      </c>
    </row>
    <row r="2" spans="1:21" ht="14.65" customHeight="1" x14ac:dyDescent="0.25">
      <c r="A2" s="25" t="s">
        <v>118</v>
      </c>
      <c r="B2" s="25" t="s">
        <v>7</v>
      </c>
      <c r="C2" s="25" t="s">
        <v>119</v>
      </c>
      <c r="D2" s="25" t="s">
        <v>120</v>
      </c>
      <c r="F2">
        <v>10</v>
      </c>
      <c r="G2">
        <f>IF(AND(E2="",F2=""),"",MAX(E2:F2))</f>
        <v>10</v>
      </c>
      <c r="I2">
        <v>11</v>
      </c>
      <c r="J2" s="9">
        <f>IF(AND(H2="",I2=""),"",MAX(H2:I2))</f>
        <v>11</v>
      </c>
      <c r="K2" s="9">
        <f>IF(AND(G2="",J2=""),"",SUM(G2,J2))</f>
        <v>21</v>
      </c>
      <c r="L2" s="9"/>
      <c r="M2">
        <v>0</v>
      </c>
      <c r="O2">
        <f>IF(AND(M2="",N2=""),"",M2+N2)</f>
        <v>0</v>
      </c>
      <c r="R2" t="str">
        <f>IF(AND(P2="",Q2=""),"",P2+Q2)</f>
        <v/>
      </c>
      <c r="S2">
        <f>IF(AND(O2="",R2=""),"",MAX(O2,R2))</f>
        <v>0</v>
      </c>
      <c r="T2" s="1">
        <f>+MAX(E2:F2)+MAX(H2:I2)+MAX(O2,R2)</f>
        <v>21</v>
      </c>
      <c r="U2" s="2" t="str">
        <f>+VLOOKUP(T2,'Detalji 1'!$E$4:$F$9,2,TRUE)</f>
        <v>F</v>
      </c>
    </row>
    <row r="3" spans="1:21" ht="14.65" customHeight="1" x14ac:dyDescent="0.25">
      <c r="A3" s="25" t="s">
        <v>15</v>
      </c>
      <c r="B3" s="25" t="s">
        <v>16</v>
      </c>
      <c r="C3" s="25" t="s">
        <v>30</v>
      </c>
      <c r="D3" s="25" t="s">
        <v>121</v>
      </c>
      <c r="E3">
        <v>1.5</v>
      </c>
      <c r="F3">
        <v>8</v>
      </c>
      <c r="G3">
        <f t="shared" ref="G3:G56" si="0">IF(AND(E3="",F3=""),"",MAX(E3:F3))</f>
        <v>8</v>
      </c>
      <c r="H3">
        <v>0</v>
      </c>
      <c r="I3">
        <v>6</v>
      </c>
      <c r="J3" s="9">
        <f t="shared" ref="J3:J56" si="1">IF(AND(H3="",I3=""),"",MAX(H3:I3))</f>
        <v>6</v>
      </c>
      <c r="K3" s="9">
        <f t="shared" ref="K3:K56" si="2">IF(AND(G3="",J3=""),"",SUM(G3,J3))</f>
        <v>14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14</v>
      </c>
      <c r="U3" s="2" t="str">
        <f>+VLOOKUP(T3,'Detalji 1'!$E$4:$F$9,2,TRUE)</f>
        <v>F</v>
      </c>
    </row>
    <row r="4" spans="1:21" ht="14.65" customHeight="1" x14ac:dyDescent="0.25">
      <c r="A4" s="25" t="s">
        <v>17</v>
      </c>
      <c r="B4" s="25" t="s">
        <v>16</v>
      </c>
      <c r="C4" s="25" t="s">
        <v>122</v>
      </c>
      <c r="D4" s="25" t="s">
        <v>123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65" customHeight="1" x14ac:dyDescent="0.25">
      <c r="A5" s="25" t="s">
        <v>20</v>
      </c>
      <c r="B5" s="25" t="s">
        <v>16</v>
      </c>
      <c r="C5" s="25" t="s">
        <v>124</v>
      </c>
      <c r="D5" s="25" t="s">
        <v>125</v>
      </c>
      <c r="E5">
        <v>8</v>
      </c>
      <c r="F5">
        <v>4</v>
      </c>
      <c r="G5">
        <f t="shared" si="0"/>
        <v>8</v>
      </c>
      <c r="H5">
        <v>6</v>
      </c>
      <c r="I5">
        <v>5</v>
      </c>
      <c r="J5" s="9">
        <f t="shared" si="1"/>
        <v>6</v>
      </c>
      <c r="K5" s="9">
        <f t="shared" si="2"/>
        <v>14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14</v>
      </c>
      <c r="U5" s="2" t="str">
        <f>+VLOOKUP(T5,'Detalji 1'!$E$4:$F$9,2,TRUE)</f>
        <v>F</v>
      </c>
    </row>
    <row r="6" spans="1:21" ht="14.65" customHeight="1" x14ac:dyDescent="0.25">
      <c r="A6" s="25" t="s">
        <v>126</v>
      </c>
      <c r="B6" s="25" t="s">
        <v>16</v>
      </c>
      <c r="C6" s="25" t="s">
        <v>127</v>
      </c>
      <c r="D6" s="25" t="s">
        <v>128</v>
      </c>
      <c r="E6">
        <v>14</v>
      </c>
      <c r="F6">
        <v>12</v>
      </c>
      <c r="G6">
        <f t="shared" si="0"/>
        <v>14</v>
      </c>
      <c r="H6">
        <v>3</v>
      </c>
      <c r="I6">
        <v>8</v>
      </c>
      <c r="J6" s="9">
        <f t="shared" si="1"/>
        <v>8</v>
      </c>
      <c r="K6" s="9">
        <f t="shared" si="2"/>
        <v>22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22</v>
      </c>
      <c r="U6" s="3" t="str">
        <f>+VLOOKUP(T6,'Detalji 1'!$E$4:$F$9,2,TRUE)</f>
        <v>F</v>
      </c>
    </row>
    <row r="7" spans="1:21" ht="14.65" customHeight="1" x14ac:dyDescent="0.25">
      <c r="A7" s="25" t="s">
        <v>26</v>
      </c>
      <c r="B7" s="25" t="s">
        <v>16</v>
      </c>
      <c r="C7" s="25" t="s">
        <v>129</v>
      </c>
      <c r="D7" s="25" t="s">
        <v>130</v>
      </c>
      <c r="E7">
        <v>12</v>
      </c>
      <c r="F7">
        <v>7</v>
      </c>
      <c r="G7">
        <f t="shared" si="0"/>
        <v>12</v>
      </c>
      <c r="H7">
        <v>18</v>
      </c>
      <c r="I7">
        <v>20</v>
      </c>
      <c r="J7" s="9">
        <f t="shared" si="1"/>
        <v>20</v>
      </c>
      <c r="K7" s="9">
        <f t="shared" si="2"/>
        <v>32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32</v>
      </c>
      <c r="U7" s="2" t="str">
        <f>+VLOOKUP(T7,'Detalji 1'!$E$4:$F$9,2,TRUE)</f>
        <v>F</v>
      </c>
    </row>
    <row r="8" spans="1:21" ht="14.65" customHeight="1" x14ac:dyDescent="0.25">
      <c r="A8" s="25" t="s">
        <v>31</v>
      </c>
      <c r="B8" s="25" t="s">
        <v>16</v>
      </c>
      <c r="C8" s="25" t="s">
        <v>131</v>
      </c>
      <c r="D8" s="25" t="s">
        <v>132</v>
      </c>
      <c r="E8">
        <v>4.5</v>
      </c>
      <c r="F8">
        <v>10</v>
      </c>
      <c r="G8">
        <f t="shared" si="0"/>
        <v>10</v>
      </c>
      <c r="H8">
        <v>10</v>
      </c>
      <c r="I8">
        <v>10</v>
      </c>
      <c r="J8" s="9">
        <f t="shared" si="1"/>
        <v>10</v>
      </c>
      <c r="K8" s="9">
        <f t="shared" si="2"/>
        <v>20</v>
      </c>
      <c r="L8" s="9"/>
      <c r="M8">
        <v>5</v>
      </c>
      <c r="O8">
        <f t="shared" si="3"/>
        <v>5</v>
      </c>
      <c r="R8" t="str">
        <f t="shared" si="4"/>
        <v/>
      </c>
      <c r="S8">
        <f t="shared" si="5"/>
        <v>5</v>
      </c>
      <c r="T8">
        <f t="shared" si="6"/>
        <v>25</v>
      </c>
      <c r="U8" s="3" t="str">
        <f>+VLOOKUP(T8,'Detalji 1'!$E$4:$F$9,2,TRUE)</f>
        <v>F</v>
      </c>
    </row>
    <row r="9" spans="1:21" ht="14.65" customHeight="1" x14ac:dyDescent="0.25">
      <c r="A9" s="25" t="s">
        <v>133</v>
      </c>
      <c r="B9" s="25" t="s">
        <v>16</v>
      </c>
      <c r="C9" s="25" t="s">
        <v>134</v>
      </c>
      <c r="D9" s="25" t="s">
        <v>135</v>
      </c>
      <c r="E9">
        <v>10.5</v>
      </c>
      <c r="F9">
        <v>17</v>
      </c>
      <c r="G9">
        <f t="shared" si="0"/>
        <v>17</v>
      </c>
      <c r="H9">
        <v>17</v>
      </c>
      <c r="I9">
        <v>18</v>
      </c>
      <c r="J9" s="9">
        <f t="shared" si="1"/>
        <v>18</v>
      </c>
      <c r="K9" s="9">
        <f t="shared" si="2"/>
        <v>35</v>
      </c>
      <c r="L9" s="9"/>
      <c r="M9">
        <v>19</v>
      </c>
      <c r="O9">
        <f t="shared" si="3"/>
        <v>19</v>
      </c>
      <c r="R9" t="str">
        <f t="shared" si="4"/>
        <v/>
      </c>
      <c r="S9">
        <f t="shared" si="5"/>
        <v>19</v>
      </c>
      <c r="T9" s="1">
        <f t="shared" si="6"/>
        <v>54</v>
      </c>
      <c r="U9" s="2" t="str">
        <f>+VLOOKUP(T9,'Detalji 1'!$E$4:$F$9,2,TRUE)</f>
        <v>E</v>
      </c>
    </row>
    <row r="10" spans="1:21" ht="14.65" customHeight="1" x14ac:dyDescent="0.25">
      <c r="A10" s="25" t="s">
        <v>21</v>
      </c>
      <c r="B10" s="25" t="s">
        <v>33</v>
      </c>
      <c r="C10" s="25" t="s">
        <v>14</v>
      </c>
      <c r="D10" s="25" t="s">
        <v>136</v>
      </c>
      <c r="E10">
        <v>6</v>
      </c>
      <c r="F10">
        <v>10</v>
      </c>
      <c r="G10">
        <f t="shared" si="0"/>
        <v>10</v>
      </c>
      <c r="I10">
        <v>8</v>
      </c>
      <c r="J10" s="9">
        <f t="shared" si="1"/>
        <v>8</v>
      </c>
      <c r="K10" s="9">
        <f t="shared" si="2"/>
        <v>18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18</v>
      </c>
      <c r="U10" s="3" t="str">
        <f>+VLOOKUP(T10,'Detalji 1'!$E$4:$F$9,2,TRUE)</f>
        <v>F</v>
      </c>
    </row>
    <row r="11" spans="1:21" ht="14.65" customHeight="1" x14ac:dyDescent="0.25">
      <c r="A11" s="25" t="s">
        <v>22</v>
      </c>
      <c r="B11" s="25" t="s">
        <v>33</v>
      </c>
      <c r="C11" s="25" t="s">
        <v>137</v>
      </c>
      <c r="D11" s="25" t="s">
        <v>138</v>
      </c>
      <c r="E11">
        <v>8</v>
      </c>
      <c r="F11">
        <v>8</v>
      </c>
      <c r="G11">
        <f t="shared" si="0"/>
        <v>8</v>
      </c>
      <c r="H11">
        <v>9</v>
      </c>
      <c r="I11">
        <v>3</v>
      </c>
      <c r="J11" s="9">
        <f t="shared" si="1"/>
        <v>9</v>
      </c>
      <c r="K11" s="9">
        <f t="shared" si="2"/>
        <v>17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17</v>
      </c>
      <c r="U11" s="2" t="str">
        <f>+VLOOKUP(T11,'Detalji 1'!$E$4:$F$9,2,TRUE)</f>
        <v>F</v>
      </c>
    </row>
    <row r="12" spans="1:21" ht="14.65" customHeight="1" x14ac:dyDescent="0.25">
      <c r="A12" s="25" t="s">
        <v>139</v>
      </c>
      <c r="B12" s="25" t="s">
        <v>33</v>
      </c>
      <c r="C12" s="25" t="s">
        <v>140</v>
      </c>
      <c r="D12" s="25" t="s">
        <v>141</v>
      </c>
      <c r="E12">
        <v>9.5</v>
      </c>
      <c r="F12">
        <v>6</v>
      </c>
      <c r="G12">
        <f t="shared" si="0"/>
        <v>9.5</v>
      </c>
      <c r="H12">
        <v>11</v>
      </c>
      <c r="I12">
        <v>17</v>
      </c>
      <c r="J12" s="9">
        <f t="shared" si="1"/>
        <v>17</v>
      </c>
      <c r="K12" s="9">
        <f t="shared" si="2"/>
        <v>26.5</v>
      </c>
      <c r="L12" s="9"/>
      <c r="M12">
        <v>6</v>
      </c>
      <c r="O12">
        <f t="shared" si="3"/>
        <v>6</v>
      </c>
      <c r="R12" t="str">
        <f t="shared" si="4"/>
        <v/>
      </c>
      <c r="S12">
        <f t="shared" si="5"/>
        <v>6</v>
      </c>
      <c r="T12" s="1">
        <f t="shared" si="6"/>
        <v>32.5</v>
      </c>
      <c r="U12" s="2" t="str">
        <f>+VLOOKUP(T12,'Detalji 1'!$E$4:$F$9,2,TRUE)</f>
        <v>F</v>
      </c>
    </row>
    <row r="13" spans="1:21" ht="14.65" customHeight="1" x14ac:dyDescent="0.25">
      <c r="A13" s="25" t="s">
        <v>23</v>
      </c>
      <c r="B13" s="25" t="s">
        <v>33</v>
      </c>
      <c r="C13" s="25" t="s">
        <v>27</v>
      </c>
      <c r="D13" s="25" t="s">
        <v>142</v>
      </c>
      <c r="E13">
        <v>7.5</v>
      </c>
      <c r="F13">
        <v>3</v>
      </c>
      <c r="G13">
        <f t="shared" si="0"/>
        <v>7.5</v>
      </c>
      <c r="H13">
        <v>14</v>
      </c>
      <c r="I13">
        <v>2</v>
      </c>
      <c r="J13" s="9">
        <f t="shared" si="1"/>
        <v>14</v>
      </c>
      <c r="K13" s="9">
        <f t="shared" si="2"/>
        <v>21.5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21.5</v>
      </c>
      <c r="U13" s="2" t="str">
        <f>+VLOOKUP(T13,'Detalji 1'!$E$4:$F$9,2,TRUE)</f>
        <v>F</v>
      </c>
    </row>
    <row r="14" spans="1:21" ht="14.65" customHeight="1" x14ac:dyDescent="0.25">
      <c r="A14" s="25" t="s">
        <v>24</v>
      </c>
      <c r="B14" s="25" t="s">
        <v>33</v>
      </c>
      <c r="C14" s="25" t="s">
        <v>143</v>
      </c>
      <c r="D14" s="25" t="s">
        <v>144</v>
      </c>
      <c r="E14">
        <v>10.5</v>
      </c>
      <c r="G14">
        <f t="shared" si="0"/>
        <v>10.5</v>
      </c>
      <c r="H14">
        <v>18</v>
      </c>
      <c r="J14" s="9">
        <f t="shared" si="1"/>
        <v>18</v>
      </c>
      <c r="K14" s="9">
        <f t="shared" si="2"/>
        <v>28.5</v>
      </c>
      <c r="L14" s="9"/>
      <c r="M14">
        <v>15</v>
      </c>
      <c r="O14">
        <f t="shared" si="3"/>
        <v>15</v>
      </c>
      <c r="R14" t="str">
        <f t="shared" si="4"/>
        <v/>
      </c>
      <c r="S14">
        <f t="shared" si="5"/>
        <v>15</v>
      </c>
      <c r="T14" s="1">
        <f t="shared" si="6"/>
        <v>43.5</v>
      </c>
      <c r="U14" s="2" t="str">
        <f>+VLOOKUP(T14,'Detalji 1'!$E$4:$F$9,2,TRUE)</f>
        <v>F</v>
      </c>
    </row>
    <row r="15" spans="1:21" ht="14.65" customHeight="1" x14ac:dyDescent="0.25">
      <c r="A15" s="25" t="s">
        <v>26</v>
      </c>
      <c r="B15" s="25" t="s">
        <v>33</v>
      </c>
      <c r="C15" s="25" t="s">
        <v>145</v>
      </c>
      <c r="D15" s="25" t="s">
        <v>36</v>
      </c>
      <c r="E15">
        <v>7.5</v>
      </c>
      <c r="F15">
        <v>3</v>
      </c>
      <c r="G15">
        <f t="shared" si="0"/>
        <v>7.5</v>
      </c>
      <c r="H15">
        <v>0</v>
      </c>
      <c r="I15">
        <v>1</v>
      </c>
      <c r="J15" s="9">
        <f t="shared" si="1"/>
        <v>1</v>
      </c>
      <c r="K15" s="9">
        <f t="shared" si="2"/>
        <v>8.5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8.5</v>
      </c>
      <c r="U15" s="3" t="str">
        <f>+VLOOKUP(T15,'Detalji 1'!$E$4:$F$9,2,TRUE)</f>
        <v>F</v>
      </c>
    </row>
    <row r="16" spans="1:21" ht="14.65" customHeight="1" x14ac:dyDescent="0.25">
      <c r="A16" s="25" t="s">
        <v>146</v>
      </c>
      <c r="B16" s="25" t="s">
        <v>33</v>
      </c>
      <c r="C16" s="25" t="s">
        <v>143</v>
      </c>
      <c r="D16" s="25" t="s">
        <v>147</v>
      </c>
      <c r="F16">
        <v>4</v>
      </c>
      <c r="G16">
        <f t="shared" si="0"/>
        <v>4</v>
      </c>
      <c r="I16">
        <v>3</v>
      </c>
      <c r="J16" s="9">
        <f t="shared" si="1"/>
        <v>3</v>
      </c>
      <c r="K16" s="9">
        <f t="shared" si="2"/>
        <v>7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7</v>
      </c>
      <c r="U16" s="2" t="str">
        <f>+VLOOKUP(T16,'Detalji 1'!$E$4:$F$9,2,TRUE)</f>
        <v>F</v>
      </c>
    </row>
    <row r="17" spans="1:21" ht="14.65" customHeight="1" x14ac:dyDescent="0.25">
      <c r="A17" s="25" t="s">
        <v>28</v>
      </c>
      <c r="B17" s="25" t="s">
        <v>33</v>
      </c>
      <c r="C17" s="25" t="s">
        <v>148</v>
      </c>
      <c r="D17" s="25" t="s">
        <v>149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65" customHeight="1" x14ac:dyDescent="0.25">
      <c r="A18" s="25" t="s">
        <v>29</v>
      </c>
      <c r="B18" s="25" t="s">
        <v>33</v>
      </c>
      <c r="C18" s="25" t="s">
        <v>14</v>
      </c>
      <c r="D18" s="25" t="s">
        <v>150</v>
      </c>
      <c r="E18">
        <v>4.5</v>
      </c>
      <c r="G18">
        <f t="shared" si="0"/>
        <v>4.5</v>
      </c>
      <c r="H18">
        <v>0</v>
      </c>
      <c r="J18" s="9">
        <f t="shared" si="1"/>
        <v>0</v>
      </c>
      <c r="K18" s="9">
        <f t="shared" si="2"/>
        <v>4.5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4.5</v>
      </c>
      <c r="U18" s="2" t="str">
        <f>+VLOOKUP(T18,'Detalji 1'!$E$4:$F$9,2,TRUE)</f>
        <v>F</v>
      </c>
    </row>
    <row r="19" spans="1:21" ht="14.65" customHeight="1" x14ac:dyDescent="0.25">
      <c r="A19" s="25" t="s">
        <v>31</v>
      </c>
      <c r="B19" s="25" t="s">
        <v>33</v>
      </c>
      <c r="C19" s="25" t="s">
        <v>19</v>
      </c>
      <c r="D19" s="25" t="s">
        <v>151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65" customHeight="1" x14ac:dyDescent="0.25">
      <c r="A20" s="25" t="s">
        <v>32</v>
      </c>
      <c r="B20" s="25" t="s">
        <v>33</v>
      </c>
      <c r="C20" s="25" t="s">
        <v>134</v>
      </c>
      <c r="D20" s="25" t="s">
        <v>152</v>
      </c>
      <c r="E20">
        <v>6</v>
      </c>
      <c r="F20">
        <v>7</v>
      </c>
      <c r="G20">
        <f t="shared" si="0"/>
        <v>7</v>
      </c>
      <c r="H20">
        <v>3</v>
      </c>
      <c r="I20">
        <v>1</v>
      </c>
      <c r="J20" s="9">
        <f t="shared" si="1"/>
        <v>3</v>
      </c>
      <c r="K20" s="9">
        <f t="shared" si="2"/>
        <v>10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10</v>
      </c>
      <c r="U20" s="2" t="str">
        <f>+VLOOKUP(T20,'Detalji 1'!$E$4:$F$9,2,TRUE)</f>
        <v>F</v>
      </c>
    </row>
    <row r="21" spans="1:21" ht="14.65" customHeight="1" x14ac:dyDescent="0.25">
      <c r="A21" s="25" t="s">
        <v>153</v>
      </c>
      <c r="B21" s="25" t="s">
        <v>33</v>
      </c>
      <c r="C21" s="25" t="s">
        <v>25</v>
      </c>
      <c r="D21" s="25" t="s">
        <v>154</v>
      </c>
      <c r="E21">
        <v>7.5</v>
      </c>
      <c r="F21">
        <v>6</v>
      </c>
      <c r="G21">
        <f t="shared" si="0"/>
        <v>7.5</v>
      </c>
      <c r="H21">
        <v>5</v>
      </c>
      <c r="I21">
        <v>1</v>
      </c>
      <c r="J21" s="9">
        <f t="shared" si="1"/>
        <v>5</v>
      </c>
      <c r="K21" s="9">
        <f t="shared" si="2"/>
        <v>12.5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12.5</v>
      </c>
      <c r="U21" s="2" t="str">
        <f>+VLOOKUP(T21,'Detalji 1'!$E$4:$F$9,2,TRUE)</f>
        <v>F</v>
      </c>
    </row>
    <row r="22" spans="1:21" ht="14.65" customHeight="1" x14ac:dyDescent="0.25">
      <c r="A22" s="25" t="s">
        <v>155</v>
      </c>
      <c r="B22" s="25" t="s">
        <v>34</v>
      </c>
      <c r="C22" s="25" t="s">
        <v>156</v>
      </c>
      <c r="D22" s="25" t="s">
        <v>157</v>
      </c>
      <c r="F22">
        <v>4</v>
      </c>
      <c r="G22">
        <f t="shared" si="0"/>
        <v>4</v>
      </c>
      <c r="I22">
        <v>3</v>
      </c>
      <c r="J22" s="9">
        <f t="shared" si="1"/>
        <v>3</v>
      </c>
      <c r="K22" s="9">
        <f t="shared" si="2"/>
        <v>7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7</v>
      </c>
      <c r="U22" s="3" t="str">
        <f>+VLOOKUP(T22,'Detalji 1'!$E$4:$F$9,2,TRUE)</f>
        <v>F</v>
      </c>
    </row>
    <row r="23" spans="1:21" ht="14.65" customHeight="1" x14ac:dyDescent="0.25">
      <c r="A23" s="25" t="s">
        <v>23</v>
      </c>
      <c r="B23" s="25" t="s">
        <v>34</v>
      </c>
      <c r="C23" s="25" t="s">
        <v>158</v>
      </c>
      <c r="D23" s="25" t="s">
        <v>159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65" customHeight="1" x14ac:dyDescent="0.25">
      <c r="A24" s="25" t="s">
        <v>133</v>
      </c>
      <c r="B24" s="25" t="s">
        <v>34</v>
      </c>
      <c r="C24" s="25" t="s">
        <v>160</v>
      </c>
      <c r="D24" s="25" t="s">
        <v>161</v>
      </c>
      <c r="E24">
        <v>10.5</v>
      </c>
      <c r="F24">
        <v>6</v>
      </c>
      <c r="G24">
        <f t="shared" si="0"/>
        <v>10.5</v>
      </c>
      <c r="H24">
        <v>4</v>
      </c>
      <c r="I24">
        <v>4</v>
      </c>
      <c r="J24" s="9">
        <f t="shared" si="1"/>
        <v>4</v>
      </c>
      <c r="K24" s="9">
        <f t="shared" si="2"/>
        <v>14.5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14.5</v>
      </c>
      <c r="U24" s="2" t="str">
        <f>+VLOOKUP(T24,'Detalji 1'!$E$4:$F$9,2,TRUE)</f>
        <v>F</v>
      </c>
    </row>
    <row r="25" spans="1:21" ht="14.65" customHeight="1" x14ac:dyDescent="0.25">
      <c r="A25" s="25" t="s">
        <v>162</v>
      </c>
      <c r="B25" s="25" t="s">
        <v>34</v>
      </c>
      <c r="C25" s="25" t="s">
        <v>18</v>
      </c>
      <c r="D25" s="25" t="s">
        <v>163</v>
      </c>
      <c r="E25">
        <v>6</v>
      </c>
      <c r="F25">
        <v>6</v>
      </c>
      <c r="G25">
        <f t="shared" si="0"/>
        <v>6</v>
      </c>
      <c r="H25">
        <v>7</v>
      </c>
      <c r="I25">
        <v>7</v>
      </c>
      <c r="J25" s="9">
        <f t="shared" si="1"/>
        <v>7</v>
      </c>
      <c r="K25" s="9">
        <f t="shared" si="2"/>
        <v>13</v>
      </c>
      <c r="L25" s="9"/>
      <c r="M25">
        <v>8</v>
      </c>
      <c r="O25">
        <f t="shared" si="3"/>
        <v>8</v>
      </c>
      <c r="R25" t="str">
        <f t="shared" si="4"/>
        <v/>
      </c>
      <c r="S25">
        <f t="shared" si="5"/>
        <v>8</v>
      </c>
      <c r="T25" s="1">
        <f t="shared" si="6"/>
        <v>21</v>
      </c>
      <c r="U25" s="2" t="str">
        <f>+VLOOKUP(T25,'Detalji 1'!$E$4:$F$9,2,TRUE)</f>
        <v>F</v>
      </c>
    </row>
    <row r="26" spans="1:21" ht="14.65" customHeight="1" x14ac:dyDescent="0.25">
      <c r="A26" s="25" t="s">
        <v>164</v>
      </c>
      <c r="B26" s="25" t="s">
        <v>35</v>
      </c>
      <c r="C26" s="25" t="s">
        <v>37</v>
      </c>
      <c r="D26" s="25" t="s">
        <v>165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65" customHeight="1" x14ac:dyDescent="0.25">
      <c r="A27" s="25" t="s">
        <v>166</v>
      </c>
      <c r="B27" s="25" t="s">
        <v>35</v>
      </c>
      <c r="C27" s="25" t="s">
        <v>134</v>
      </c>
      <c r="D27" s="25" t="s">
        <v>167</v>
      </c>
      <c r="E27">
        <v>10</v>
      </c>
      <c r="F27">
        <v>8</v>
      </c>
      <c r="G27">
        <f t="shared" si="0"/>
        <v>10</v>
      </c>
      <c r="H27">
        <v>6</v>
      </c>
      <c r="I27">
        <v>3</v>
      </c>
      <c r="J27" s="9">
        <f t="shared" si="1"/>
        <v>6</v>
      </c>
      <c r="K27" s="9">
        <f t="shared" si="2"/>
        <v>16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16</v>
      </c>
      <c r="U27" s="3" t="str">
        <f>+VLOOKUP(T27,'Detalji 1'!$E$4:$F$9,2,TRUE)</f>
        <v>F</v>
      </c>
    </row>
    <row r="28" spans="1:21" ht="14.65" customHeight="1" x14ac:dyDescent="0.25">
      <c r="A28" s="26" t="s">
        <v>172</v>
      </c>
      <c r="B28" s="26" t="s">
        <v>173</v>
      </c>
      <c r="C28" s="26" t="s">
        <v>170</v>
      </c>
      <c r="D28" s="26" t="s">
        <v>171</v>
      </c>
      <c r="E28">
        <v>5.5</v>
      </c>
      <c r="F28">
        <v>1</v>
      </c>
      <c r="G28">
        <f t="shared" si="0"/>
        <v>5.5</v>
      </c>
      <c r="H28">
        <v>5</v>
      </c>
      <c r="I28">
        <v>10</v>
      </c>
      <c r="J28" s="9">
        <f t="shared" si="1"/>
        <v>10</v>
      </c>
      <c r="K28" s="9">
        <f t="shared" si="2"/>
        <v>15.5</v>
      </c>
      <c r="L28" s="9"/>
      <c r="M28">
        <v>0</v>
      </c>
      <c r="O28">
        <f t="shared" si="3"/>
        <v>0</v>
      </c>
      <c r="R28" t="str">
        <f t="shared" si="4"/>
        <v/>
      </c>
      <c r="S28">
        <f t="shared" si="5"/>
        <v>0</v>
      </c>
      <c r="T28">
        <f t="shared" si="6"/>
        <v>15.5</v>
      </c>
      <c r="U28" s="3" t="str">
        <f>+VLOOKUP(T28,'Detalji 1'!$E$4:$F$9,2,TRUE)</f>
        <v>F</v>
      </c>
    </row>
    <row r="29" spans="1:21" ht="14.65" customHeight="1" x14ac:dyDescent="0.25">
      <c r="A29" s="26" t="s">
        <v>176</v>
      </c>
      <c r="B29" s="26" t="s">
        <v>173</v>
      </c>
      <c r="C29" s="26" t="s">
        <v>174</v>
      </c>
      <c r="D29" s="26" t="s">
        <v>175</v>
      </c>
      <c r="E29">
        <v>7</v>
      </c>
      <c r="F29">
        <v>6</v>
      </c>
      <c r="G29">
        <f t="shared" si="0"/>
        <v>7</v>
      </c>
      <c r="H29">
        <v>6</v>
      </c>
      <c r="I29">
        <v>2</v>
      </c>
      <c r="J29" s="9">
        <f t="shared" si="1"/>
        <v>6</v>
      </c>
      <c r="K29" s="9">
        <f t="shared" si="2"/>
        <v>13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13</v>
      </c>
      <c r="U29" s="3" t="str">
        <f>+VLOOKUP(T29,'Detalji 1'!$E$4:$F$9,2,TRUE)</f>
        <v>F</v>
      </c>
    </row>
    <row r="30" spans="1:21" ht="14.65" customHeight="1" x14ac:dyDescent="0.25">
      <c r="A30" s="27" t="s">
        <v>179</v>
      </c>
      <c r="B30" s="26" t="s">
        <v>173</v>
      </c>
      <c r="C30" s="26" t="s">
        <v>177</v>
      </c>
      <c r="D30" s="26" t="s">
        <v>178</v>
      </c>
      <c r="E30">
        <v>5.5</v>
      </c>
      <c r="F30">
        <v>12</v>
      </c>
      <c r="G30">
        <f t="shared" si="0"/>
        <v>12</v>
      </c>
      <c r="H30">
        <v>5</v>
      </c>
      <c r="I30">
        <v>10</v>
      </c>
      <c r="J30" s="9">
        <f t="shared" si="1"/>
        <v>10</v>
      </c>
      <c r="K30" s="9">
        <f t="shared" si="2"/>
        <v>22</v>
      </c>
      <c r="L30" s="9"/>
      <c r="M30">
        <v>6</v>
      </c>
      <c r="O30">
        <f t="shared" si="3"/>
        <v>6</v>
      </c>
      <c r="R30" t="str">
        <f t="shared" si="4"/>
        <v/>
      </c>
      <c r="S30">
        <f t="shared" si="5"/>
        <v>6</v>
      </c>
      <c r="T30">
        <f t="shared" si="6"/>
        <v>28</v>
      </c>
      <c r="U30" s="3" t="str">
        <f>+VLOOKUP(T30,'Detalji 1'!$E$4:$F$9,2,TRUE)</f>
        <v>F</v>
      </c>
    </row>
    <row r="31" spans="1:21" ht="14.65" customHeight="1" x14ac:dyDescent="0.25">
      <c r="A31" s="26" t="s">
        <v>182</v>
      </c>
      <c r="B31" s="26" t="s">
        <v>173</v>
      </c>
      <c r="C31" s="26" t="s">
        <v>180</v>
      </c>
      <c r="D31" s="26" t="s">
        <v>181</v>
      </c>
      <c r="E31">
        <v>6</v>
      </c>
      <c r="F31">
        <v>4</v>
      </c>
      <c r="G31">
        <f t="shared" si="0"/>
        <v>6</v>
      </c>
      <c r="H31">
        <v>1</v>
      </c>
      <c r="I31">
        <v>4</v>
      </c>
      <c r="J31" s="9">
        <f t="shared" si="1"/>
        <v>4</v>
      </c>
      <c r="K31" s="9">
        <f t="shared" si="2"/>
        <v>10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10</v>
      </c>
      <c r="U31" s="3" t="str">
        <f>+VLOOKUP(T31,'Detalji 1'!$E$4:$F$9,2,TRUE)</f>
        <v>F</v>
      </c>
    </row>
    <row r="32" spans="1:21" ht="14.65" customHeight="1" x14ac:dyDescent="0.25">
      <c r="A32" s="26" t="s">
        <v>185</v>
      </c>
      <c r="B32" s="26" t="s">
        <v>173</v>
      </c>
      <c r="C32" s="26" t="s">
        <v>183</v>
      </c>
      <c r="D32" s="26" t="s">
        <v>184</v>
      </c>
      <c r="E32">
        <v>11.5</v>
      </c>
      <c r="F32">
        <v>4</v>
      </c>
      <c r="G32">
        <f t="shared" si="0"/>
        <v>11.5</v>
      </c>
      <c r="H32">
        <v>0</v>
      </c>
      <c r="I32">
        <v>12</v>
      </c>
      <c r="J32" s="9">
        <f t="shared" si="1"/>
        <v>12</v>
      </c>
      <c r="K32" s="9">
        <f t="shared" si="2"/>
        <v>23.5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23.5</v>
      </c>
      <c r="U32" s="3" t="str">
        <f>+VLOOKUP(T32,'Detalji 1'!$E$4:$F$9,2,TRUE)</f>
        <v>F</v>
      </c>
    </row>
    <row r="33" spans="1:21" ht="14.65" customHeight="1" x14ac:dyDescent="0.25">
      <c r="A33" s="26" t="s">
        <v>188</v>
      </c>
      <c r="B33" s="26" t="s">
        <v>173</v>
      </c>
      <c r="C33" s="26" t="s">
        <v>186</v>
      </c>
      <c r="D33" s="26" t="s">
        <v>187</v>
      </c>
      <c r="E33">
        <v>6</v>
      </c>
      <c r="F33">
        <v>1</v>
      </c>
      <c r="G33">
        <f t="shared" si="0"/>
        <v>6</v>
      </c>
      <c r="H33">
        <v>0</v>
      </c>
      <c r="J33" s="9">
        <f t="shared" si="1"/>
        <v>0</v>
      </c>
      <c r="K33" s="9">
        <f t="shared" si="2"/>
        <v>6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3" t="str">
        <f>+VLOOKUP(T33,'Detalji 1'!$E$4:$F$9,2,TRUE)</f>
        <v>F</v>
      </c>
    </row>
    <row r="34" spans="1:21" ht="14.65" customHeight="1" x14ac:dyDescent="0.25">
      <c r="A34" s="26" t="s">
        <v>189</v>
      </c>
      <c r="C34" s="26" t="s">
        <v>190</v>
      </c>
      <c r="D34" s="26" t="s">
        <v>191</v>
      </c>
      <c r="E34">
        <v>9.5</v>
      </c>
      <c r="F34">
        <v>9</v>
      </c>
      <c r="G34">
        <f t="shared" si="0"/>
        <v>9.5</v>
      </c>
      <c r="J34" s="9" t="str">
        <f t="shared" si="1"/>
        <v/>
      </c>
      <c r="K34" s="9">
        <f t="shared" si="2"/>
        <v>9.5</v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65" customHeight="1" x14ac:dyDescent="0.25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65" customHeight="1" x14ac:dyDescent="0.25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65" customHeight="1" x14ac:dyDescent="0.25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65" customHeight="1" x14ac:dyDescent="0.25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65" customHeight="1" x14ac:dyDescent="0.25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65" customHeight="1" x14ac:dyDescent="0.25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65" customHeight="1" x14ac:dyDescent="0.25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65" customHeight="1" x14ac:dyDescent="0.25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65" customHeight="1" x14ac:dyDescent="0.25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65" customHeight="1" x14ac:dyDescent="0.25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65" customHeight="1" x14ac:dyDescent="0.25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65" customHeight="1" x14ac:dyDescent="0.25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65" customHeight="1" x14ac:dyDescent="0.25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65" customHeight="1" x14ac:dyDescent="0.25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65" customHeight="1" x14ac:dyDescent="0.25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65" customHeight="1" x14ac:dyDescent="0.25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65" customHeight="1" x14ac:dyDescent="0.25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65" customHeight="1" x14ac:dyDescent="0.25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65" customHeight="1" x14ac:dyDescent="0.25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65" customHeight="1" x14ac:dyDescent="0.25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65" customHeight="1" x14ac:dyDescent="0.25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65" customHeight="1" x14ac:dyDescent="0.25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5" x14ac:dyDescent="0.25"/>
  <cols>
    <col min="1" max="1" width="11.42578125" customWidth="1"/>
    <col min="2" max="2" width="19.140625" customWidth="1"/>
    <col min="3" max="3" width="9.28515625" customWidth="1"/>
    <col min="4" max="6" width="3.7109375" customWidth="1"/>
    <col min="7" max="9" width="4.7109375" customWidth="1"/>
    <col min="11" max="11" width="5.7109375" customWidth="1"/>
    <col min="12" max="12" width="5.28515625" customWidth="1"/>
    <col min="13" max="13" width="7" customWidth="1"/>
    <col min="14" max="14" width="8.28515625" customWidth="1"/>
    <col min="15" max="15" width="7.140625" customWidth="1"/>
    <col min="16" max="16" width="10" customWidth="1"/>
  </cols>
  <sheetData>
    <row r="1" spans="1:16" ht="15.75" x14ac:dyDescent="0.2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25">
      <c r="A2" s="31" t="s">
        <v>75</v>
      </c>
      <c r="B2" s="32"/>
      <c r="C2" s="32"/>
      <c r="D2" s="32"/>
      <c r="E2" s="32"/>
      <c r="F2" s="32"/>
      <c r="G2" s="32"/>
      <c r="H2" s="32"/>
      <c r="I2" s="33"/>
      <c r="J2" s="34" t="s">
        <v>55</v>
      </c>
      <c r="K2" s="35"/>
      <c r="L2" s="35"/>
      <c r="M2" s="35"/>
      <c r="N2" s="35"/>
      <c r="O2" s="35"/>
      <c r="P2" s="36"/>
    </row>
    <row r="3" spans="1:16" ht="28.9" customHeight="1" x14ac:dyDescent="0.25">
      <c r="A3" s="23" t="s">
        <v>56</v>
      </c>
      <c r="B3" s="24" t="s">
        <v>76</v>
      </c>
      <c r="C3" s="37" t="s">
        <v>77</v>
      </c>
      <c r="D3" s="37"/>
      <c r="E3" s="37"/>
      <c r="F3" s="37"/>
      <c r="G3" s="37"/>
      <c r="H3" s="37"/>
      <c r="I3" s="37"/>
      <c r="J3" s="38" t="s">
        <v>114</v>
      </c>
      <c r="K3" s="39"/>
      <c r="L3" s="39"/>
      <c r="M3" s="40"/>
      <c r="N3" s="38" t="s">
        <v>57</v>
      </c>
      <c r="O3" s="39"/>
      <c r="P3" s="41"/>
    </row>
    <row r="4" spans="1:16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8"/>
      <c r="O4" s="48"/>
      <c r="P4" s="49"/>
    </row>
    <row r="5" spans="1:16" x14ac:dyDescent="0.25">
      <c r="A5" s="50" t="s">
        <v>58</v>
      </c>
      <c r="B5" s="52" t="s">
        <v>59</v>
      </c>
      <c r="C5" s="54" t="s">
        <v>60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61</v>
      </c>
      <c r="P5" s="52" t="s">
        <v>62</v>
      </c>
    </row>
    <row r="6" spans="1:16" ht="28.15" customHeight="1" x14ac:dyDescent="0.25">
      <c r="A6" s="51"/>
      <c r="B6" s="53"/>
      <c r="C6" s="52" t="s">
        <v>63</v>
      </c>
      <c r="D6" s="42" t="s">
        <v>64</v>
      </c>
      <c r="E6" s="43"/>
      <c r="F6" s="44"/>
      <c r="G6" s="45" t="s">
        <v>73</v>
      </c>
      <c r="H6" s="46"/>
      <c r="I6" s="47"/>
      <c r="J6" s="58" t="s">
        <v>65</v>
      </c>
      <c r="K6" s="55"/>
      <c r="L6" s="55"/>
      <c r="M6" s="58" t="s">
        <v>66</v>
      </c>
      <c r="N6" s="55"/>
      <c r="O6" s="57"/>
      <c r="P6" s="53"/>
    </row>
    <row r="7" spans="1:16" x14ac:dyDescent="0.25">
      <c r="A7" s="51"/>
      <c r="B7" s="53"/>
      <c r="C7" s="53"/>
      <c r="D7" s="6" t="s">
        <v>67</v>
      </c>
      <c r="E7" s="6" t="s">
        <v>68</v>
      </c>
      <c r="F7" s="6" t="s">
        <v>69</v>
      </c>
      <c r="G7" s="6" t="s">
        <v>67</v>
      </c>
      <c r="H7" s="6" t="s">
        <v>68</v>
      </c>
      <c r="I7" s="6" t="s">
        <v>69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57"/>
      <c r="P7" s="53"/>
    </row>
    <row r="8" spans="1:16" x14ac:dyDescent="0.25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>
        <f>'Tabela 2'!G2</f>
        <v>10</v>
      </c>
      <c r="H8" s="12"/>
      <c r="I8" s="12"/>
      <c r="J8" s="12">
        <f>'Tabela 2'!J2</f>
        <v>11</v>
      </c>
      <c r="K8" s="12"/>
      <c r="L8" s="12"/>
      <c r="M8" s="12">
        <f>'Tabela 2'!O2</f>
        <v>0</v>
      </c>
      <c r="N8" s="12" t="str">
        <f>'Tabela 2'!R2</f>
        <v/>
      </c>
      <c r="O8" s="12">
        <f>'Tabela 2'!T2</f>
        <v>21</v>
      </c>
      <c r="P8" s="13" t="str">
        <f>'Tabela 2'!U2</f>
        <v>F</v>
      </c>
    </row>
    <row r="9" spans="1:16" x14ac:dyDescent="0.25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>
        <f>'Tabela 2'!G3</f>
        <v>8</v>
      </c>
      <c r="H9" s="12"/>
      <c r="I9" s="12"/>
      <c r="J9" s="12">
        <f>'Tabela 2'!J3</f>
        <v>6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14</v>
      </c>
      <c r="P9" s="13" t="str">
        <f>'Tabela 2'!U3</f>
        <v>F</v>
      </c>
    </row>
    <row r="10" spans="1:16" x14ac:dyDescent="0.25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25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>
        <f>'Tabela 2'!G5</f>
        <v>8</v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14</v>
      </c>
      <c r="P11" s="13" t="str">
        <f>'Tabela 2'!U5</f>
        <v>F</v>
      </c>
    </row>
    <row r="12" spans="1:16" x14ac:dyDescent="0.25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>
        <f>'Tabela 2'!G6</f>
        <v>14</v>
      </c>
      <c r="H12" s="12"/>
      <c r="I12" s="12"/>
      <c r="J12" s="12">
        <f>'Tabela 2'!J6</f>
        <v>8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22</v>
      </c>
      <c r="P12" s="13" t="str">
        <f>'Tabela 2'!U6</f>
        <v>F</v>
      </c>
    </row>
    <row r="13" spans="1:16" x14ac:dyDescent="0.25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20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32</v>
      </c>
      <c r="P13" s="13" t="str">
        <f>'Tabela 2'!U7</f>
        <v>F</v>
      </c>
    </row>
    <row r="14" spans="1:16" x14ac:dyDescent="0.25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>
        <f>'Tabela 2'!G8</f>
        <v>10</v>
      </c>
      <c r="H14" s="12"/>
      <c r="I14" s="12"/>
      <c r="J14" s="12">
        <f>'Tabela 2'!J8</f>
        <v>10</v>
      </c>
      <c r="K14" s="12"/>
      <c r="L14" s="12"/>
      <c r="M14" s="12">
        <f>'Tabela 2'!O8</f>
        <v>5</v>
      </c>
      <c r="N14" s="12" t="str">
        <f>'Tabela 2'!R8</f>
        <v/>
      </c>
      <c r="O14" s="12">
        <f>'Tabela 2'!T8</f>
        <v>25</v>
      </c>
      <c r="P14" s="13" t="str">
        <f>'Tabela 2'!U8</f>
        <v>F</v>
      </c>
    </row>
    <row r="15" spans="1:16" x14ac:dyDescent="0.25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>
        <f>'Tabela 2'!G9</f>
        <v>17</v>
      </c>
      <c r="H15" s="12"/>
      <c r="I15" s="12"/>
      <c r="J15" s="12">
        <f>'Tabela 2'!J9</f>
        <v>18</v>
      </c>
      <c r="K15" s="12"/>
      <c r="L15" s="12"/>
      <c r="M15" s="12">
        <f>'Tabela 2'!O9</f>
        <v>19</v>
      </c>
      <c r="N15" s="12" t="str">
        <f>'Tabela 2'!R9</f>
        <v/>
      </c>
      <c r="O15" s="12">
        <f>'Tabela 2'!T9</f>
        <v>54</v>
      </c>
      <c r="P15" s="13" t="str">
        <f>'Tabela 2'!U9</f>
        <v>E</v>
      </c>
    </row>
    <row r="16" spans="1:16" x14ac:dyDescent="0.25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>
        <f>'Tabela 2'!G10</f>
        <v>10</v>
      </c>
      <c r="H16" s="12"/>
      <c r="I16" s="12"/>
      <c r="J16" s="12">
        <f>'Tabela 2'!J10</f>
        <v>8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18</v>
      </c>
      <c r="P16" s="13" t="str">
        <f>'Tabela 2'!U10</f>
        <v>F</v>
      </c>
    </row>
    <row r="17" spans="1:16" x14ac:dyDescent="0.25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17</v>
      </c>
      <c r="P17" s="13" t="str">
        <f>'Tabela 2'!U11</f>
        <v>F</v>
      </c>
    </row>
    <row r="18" spans="1:16" x14ac:dyDescent="0.25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>
        <f>'Tabela 2'!G12</f>
        <v>9.5</v>
      </c>
      <c r="H18" s="12"/>
      <c r="I18" s="12"/>
      <c r="J18" s="12">
        <f>'Tabela 2'!J12</f>
        <v>17</v>
      </c>
      <c r="K18" s="12"/>
      <c r="L18" s="12"/>
      <c r="M18" s="12">
        <f>'Tabela 2'!O12</f>
        <v>6</v>
      </c>
      <c r="N18" s="12" t="str">
        <f>'Tabela 2'!R12</f>
        <v/>
      </c>
      <c r="O18" s="12">
        <f>'Tabela 2'!T12</f>
        <v>32.5</v>
      </c>
      <c r="P18" s="13" t="str">
        <f>'Tabela 2'!U12</f>
        <v>F</v>
      </c>
    </row>
    <row r="19" spans="1:16" x14ac:dyDescent="0.25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>
        <f>'Tabela 2'!G13</f>
        <v>7.5</v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21.5</v>
      </c>
      <c r="P19" s="13" t="str">
        <f>'Tabela 2'!U13</f>
        <v>F</v>
      </c>
    </row>
    <row r="20" spans="1:16" x14ac:dyDescent="0.25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>
        <f>'Tabela 2'!G14</f>
        <v>10.5</v>
      </c>
      <c r="H20" s="12"/>
      <c r="I20" s="12"/>
      <c r="J20" s="12">
        <f>'Tabela 2'!J14</f>
        <v>18</v>
      </c>
      <c r="K20" s="12"/>
      <c r="L20" s="12"/>
      <c r="M20" s="12">
        <f>'Tabela 2'!O14</f>
        <v>15</v>
      </c>
      <c r="N20" s="12" t="str">
        <f>'Tabela 2'!R14</f>
        <v/>
      </c>
      <c r="O20" s="12">
        <f>'Tabela 2'!T14</f>
        <v>43.5</v>
      </c>
      <c r="P20" s="13" t="str">
        <f>'Tabela 2'!U14</f>
        <v>F</v>
      </c>
    </row>
    <row r="21" spans="1:16" x14ac:dyDescent="0.25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>
        <f>'Tabela 2'!G15</f>
        <v>7.5</v>
      </c>
      <c r="H21" s="12"/>
      <c r="I21" s="12"/>
      <c r="J21" s="12">
        <f>'Tabela 2'!J15</f>
        <v>1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8.5</v>
      </c>
      <c r="P21" s="13" t="str">
        <f>'Tabela 2'!U15</f>
        <v>F</v>
      </c>
    </row>
    <row r="22" spans="1:16" x14ac:dyDescent="0.25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>
        <f>'Tabela 2'!G16</f>
        <v>4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7</v>
      </c>
      <c r="P22" s="13" t="str">
        <f>'Tabela 2'!U16</f>
        <v>F</v>
      </c>
    </row>
    <row r="23" spans="1:16" x14ac:dyDescent="0.25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25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>
        <f>'Tabela 2'!G18</f>
        <v>4.5</v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4.5</v>
      </c>
      <c r="P24" s="13" t="str">
        <f>'Tabela 2'!U18</f>
        <v>F</v>
      </c>
    </row>
    <row r="25" spans="1:16" x14ac:dyDescent="0.25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25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>
        <f>'Tabela 2'!G20</f>
        <v>7</v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10</v>
      </c>
      <c r="P26" s="13" t="str">
        <f>'Tabela 2'!U20</f>
        <v>F</v>
      </c>
    </row>
    <row r="27" spans="1:16" x14ac:dyDescent="0.25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>
        <f>'Tabela 2'!G21</f>
        <v>7.5</v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12.5</v>
      </c>
      <c r="P27" s="13" t="str">
        <f>'Tabela 2'!U21</f>
        <v>F</v>
      </c>
    </row>
    <row r="28" spans="1:16" x14ac:dyDescent="0.25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>
        <f>'Tabela 2'!J22</f>
        <v>3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7</v>
      </c>
      <c r="P28" s="13" t="str">
        <f>'Tabela 2'!U22</f>
        <v>F</v>
      </c>
    </row>
    <row r="29" spans="1:16" x14ac:dyDescent="0.25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25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>
        <f>'Tabela 2'!G24</f>
        <v>10.5</v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14.5</v>
      </c>
      <c r="P30" s="13" t="str">
        <f>'Tabela 2'!U24</f>
        <v>F</v>
      </c>
    </row>
    <row r="31" spans="1:16" x14ac:dyDescent="0.25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>
        <f>'Tabela 2'!G25</f>
        <v>6</v>
      </c>
      <c r="H31" s="12"/>
      <c r="I31" s="12"/>
      <c r="J31" s="12">
        <f>'Tabela 2'!J25</f>
        <v>7</v>
      </c>
      <c r="K31" s="12"/>
      <c r="L31" s="12"/>
      <c r="M31" s="12">
        <f>'Tabela 2'!O25</f>
        <v>8</v>
      </c>
      <c r="N31" s="12" t="str">
        <f>'Tabela 2'!R25</f>
        <v/>
      </c>
      <c r="O31" s="12">
        <f>'Tabela 2'!T25</f>
        <v>21</v>
      </c>
      <c r="P31" s="13" t="str">
        <f>'Tabela 2'!U25</f>
        <v>F</v>
      </c>
    </row>
    <row r="32" spans="1:16" x14ac:dyDescent="0.25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25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>
        <f>'Tabela 2'!G27</f>
        <v>10</v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16</v>
      </c>
      <c r="P33" s="13" t="str">
        <f>'Tabela 2'!U27</f>
        <v>F</v>
      </c>
    </row>
    <row r="34" spans="1:16" x14ac:dyDescent="0.25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>
        <f>'Tabela 2'!G28</f>
        <v>5.5</v>
      </c>
      <c r="H34" s="12"/>
      <c r="I34" s="12"/>
      <c r="J34" s="12">
        <f>'Tabela 2'!J28</f>
        <v>10</v>
      </c>
      <c r="K34" s="12"/>
      <c r="L34" s="12"/>
      <c r="M34" s="12">
        <f>'Tabela 2'!O28</f>
        <v>0</v>
      </c>
      <c r="N34" s="12" t="str">
        <f>'Tabela 2'!R28</f>
        <v/>
      </c>
      <c r="O34" s="12">
        <f>'Tabela 2'!T28</f>
        <v>15.5</v>
      </c>
      <c r="P34" s="13" t="str">
        <f>'Tabela 2'!U28</f>
        <v>F</v>
      </c>
    </row>
    <row r="35" spans="1:16" x14ac:dyDescent="0.25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>
        <f>'Tabela 2'!G29</f>
        <v>7</v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13</v>
      </c>
      <c r="P35" s="13" t="str">
        <f>'Tabela 2'!U29</f>
        <v>F</v>
      </c>
    </row>
    <row r="36" spans="1:16" x14ac:dyDescent="0.25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>
        <f>'Tabela 2'!G30</f>
        <v>12</v>
      </c>
      <c r="H36" s="12"/>
      <c r="I36" s="12"/>
      <c r="J36" s="12">
        <f>'Tabela 2'!J30</f>
        <v>10</v>
      </c>
      <c r="K36" s="12"/>
      <c r="L36" s="12"/>
      <c r="M36" s="12">
        <f>'Tabela 2'!O30</f>
        <v>6</v>
      </c>
      <c r="N36" s="12" t="str">
        <f>'Tabela 2'!R30</f>
        <v/>
      </c>
      <c r="O36" s="12">
        <f>'Tabela 2'!T30</f>
        <v>28</v>
      </c>
      <c r="P36" s="13" t="str">
        <f>'Tabela 2'!U30</f>
        <v>F</v>
      </c>
    </row>
    <row r="37" spans="1:16" x14ac:dyDescent="0.25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>
        <f>'Tabela 2'!G31</f>
        <v>6</v>
      </c>
      <c r="H37" s="12"/>
      <c r="I37" s="12"/>
      <c r="J37" s="12">
        <f>'Tabela 2'!J31</f>
        <v>4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10</v>
      </c>
      <c r="P37" s="13" t="str">
        <f>'Tabela 2'!U31</f>
        <v>F</v>
      </c>
    </row>
    <row r="38" spans="1:16" x14ac:dyDescent="0.25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>
        <f>'Tabela 2'!G32</f>
        <v>11.5</v>
      </c>
      <c r="H38" s="12"/>
      <c r="I38" s="12"/>
      <c r="J38" s="12">
        <f>'Tabela 2'!J32</f>
        <v>12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23.5</v>
      </c>
      <c r="P38" s="13" t="str">
        <f>'Tabela 2'!U32</f>
        <v>F</v>
      </c>
    </row>
    <row r="39" spans="1:16" x14ac:dyDescent="0.25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>
        <f>'Tabela 2'!G33</f>
        <v>6</v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6</v>
      </c>
      <c r="P39" s="13" t="str">
        <f>'Tabela 2'!U33</f>
        <v>F</v>
      </c>
    </row>
    <row r="40" spans="1:16" x14ac:dyDescent="0.25">
      <c r="A40" s="12" t="str">
        <f>CONCATENATE(CONCATENATE('Tabela 2'!A34,"/"),'Tabela 2'!B34)</f>
        <v>29/14/</v>
      </c>
      <c r="B40" s="12" t="str">
        <f>CONCATENATE(CONCATENATE('Tabela 2'!C34," "),'Tabela 2'!D34)</f>
        <v>Adlija  Kalamperović</v>
      </c>
      <c r="C40" s="12"/>
      <c r="D40" s="12"/>
      <c r="E40" s="12"/>
      <c r="F40" s="12"/>
      <c r="G40" s="12">
        <f>'Tabela 2'!G34</f>
        <v>9.5</v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25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25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25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25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25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25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25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25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25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25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25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25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25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25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25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25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25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25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25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25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25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25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5" x14ac:dyDescent="0.25"/>
  <cols>
    <col min="2" max="2" width="12.85546875" customWidth="1"/>
    <col min="3" max="3" width="21.140625" customWidth="1"/>
    <col min="4" max="4" width="9.7109375" customWidth="1"/>
    <col min="5" max="5" width="11.42578125" customWidth="1"/>
    <col min="6" max="6" width="10.140625" customWidth="1"/>
    <col min="7" max="7" width="12.28515625" customWidth="1"/>
  </cols>
  <sheetData>
    <row r="1" spans="1:7" x14ac:dyDescent="0.25">
      <c r="A1" s="68" t="s">
        <v>89</v>
      </c>
      <c r="B1" s="35"/>
      <c r="C1" s="35"/>
      <c r="D1" s="35"/>
      <c r="E1" s="35"/>
      <c r="F1" s="35"/>
      <c r="G1" s="69"/>
    </row>
    <row r="2" spans="1:7" ht="27.6" customHeight="1" x14ac:dyDescent="0.25">
      <c r="A2" s="68" t="s">
        <v>78</v>
      </c>
      <c r="B2" s="35"/>
      <c r="C2" s="70"/>
      <c r="D2" s="71" t="s">
        <v>115</v>
      </c>
      <c r="E2" s="35"/>
      <c r="F2" s="35"/>
      <c r="G2" s="69"/>
    </row>
    <row r="3" spans="1:7" ht="15.75" thickBot="1" x14ac:dyDescent="0.3">
      <c r="A3" s="72" t="s">
        <v>90</v>
      </c>
      <c r="B3" s="73"/>
      <c r="C3" s="74"/>
      <c r="D3" s="75" t="s">
        <v>79</v>
      </c>
      <c r="E3" s="73"/>
      <c r="F3" s="73"/>
      <c r="G3" s="76"/>
    </row>
    <row r="4" spans="1:7" ht="15.75" thickBot="1" x14ac:dyDescent="0.3">
      <c r="A4" s="14"/>
      <c r="B4" s="14"/>
      <c r="C4" s="14"/>
      <c r="D4" s="14"/>
      <c r="E4" s="15"/>
      <c r="F4" s="14"/>
      <c r="G4" s="14"/>
    </row>
    <row r="5" spans="1:7" x14ac:dyDescent="0.25">
      <c r="A5" s="59" t="s">
        <v>80</v>
      </c>
      <c r="B5" s="61" t="s">
        <v>81</v>
      </c>
      <c r="C5" s="61" t="s">
        <v>59</v>
      </c>
      <c r="D5" s="63" t="s">
        <v>82</v>
      </c>
      <c r="E5" s="64"/>
      <c r="F5" s="65"/>
      <c r="G5" s="66" t="s">
        <v>83</v>
      </c>
    </row>
    <row r="6" spans="1:7" ht="38.25" x14ac:dyDescent="0.25">
      <c r="A6" s="60"/>
      <c r="B6" s="62"/>
      <c r="C6" s="62"/>
      <c r="D6" s="16" t="s">
        <v>84</v>
      </c>
      <c r="E6" s="17" t="s">
        <v>85</v>
      </c>
      <c r="F6" s="16" t="s">
        <v>86</v>
      </c>
      <c r="G6" s="67"/>
    </row>
    <row r="7" spans="1:7" ht="14.45" customHeight="1" x14ac:dyDescent="0.25">
      <c r="A7" s="12">
        <v>1</v>
      </c>
      <c r="B7" s="12" t="str">
        <f>Evidencija!A8</f>
        <v>40/2020</v>
      </c>
      <c r="C7" s="12" t="str">
        <f>Evidencija!B8</f>
        <v>Nadžije Molla</v>
      </c>
      <c r="D7" s="12">
        <f>'Tabela 2'!K2</f>
        <v>21</v>
      </c>
      <c r="E7" s="12">
        <f>'Tabela 2'!S2</f>
        <v>0</v>
      </c>
      <c r="F7" s="12">
        <f>'Tabela 2'!T2</f>
        <v>21</v>
      </c>
      <c r="G7" s="13" t="str">
        <f>'Tabela 2'!U2</f>
        <v>F</v>
      </c>
    </row>
    <row r="8" spans="1:7" ht="14.45" customHeight="1" x14ac:dyDescent="0.25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14</v>
      </c>
      <c r="E8" s="12" t="str">
        <f>'Tabela 2'!S3</f>
        <v/>
      </c>
      <c r="F8" s="12">
        <f>'Tabela 2'!T3</f>
        <v>14</v>
      </c>
      <c r="G8" s="13" t="str">
        <f>'Tabela 2'!U3</f>
        <v>F</v>
      </c>
    </row>
    <row r="9" spans="1:7" ht="14.45" customHeight="1" x14ac:dyDescent="0.25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5" customHeight="1" x14ac:dyDescent="0.25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14</v>
      </c>
      <c r="E10" s="12" t="str">
        <f>'Tabela 2'!S5</f>
        <v/>
      </c>
      <c r="F10" s="12">
        <f>'Tabela 2'!T5</f>
        <v>14</v>
      </c>
      <c r="G10" s="13" t="str">
        <f>'Tabela 2'!U5</f>
        <v>F</v>
      </c>
    </row>
    <row r="11" spans="1:7" ht="14.45" customHeight="1" x14ac:dyDescent="0.25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22</v>
      </c>
      <c r="E11" s="12" t="str">
        <f>'Tabela 2'!S6</f>
        <v/>
      </c>
      <c r="F11" s="12">
        <f>'Tabela 2'!T6</f>
        <v>22</v>
      </c>
      <c r="G11" s="13" t="str">
        <f>'Tabela 2'!U6</f>
        <v>F</v>
      </c>
    </row>
    <row r="12" spans="1:7" ht="14.45" customHeight="1" x14ac:dyDescent="0.25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32</v>
      </c>
      <c r="E12" s="12" t="str">
        <f>'Tabela 2'!S7</f>
        <v/>
      </c>
      <c r="F12" s="12">
        <f>'Tabela 2'!T7</f>
        <v>32</v>
      </c>
      <c r="G12" s="13" t="str">
        <f>'Tabela 2'!U7</f>
        <v>F</v>
      </c>
    </row>
    <row r="13" spans="1:7" ht="14.45" customHeight="1" x14ac:dyDescent="0.25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20</v>
      </c>
      <c r="E13" s="12">
        <f>'Tabela 2'!S8</f>
        <v>5</v>
      </c>
      <c r="F13" s="12">
        <f>'Tabela 2'!T8</f>
        <v>25</v>
      </c>
      <c r="G13" s="13" t="str">
        <f>'Tabela 2'!U8</f>
        <v>F</v>
      </c>
    </row>
    <row r="14" spans="1:7" ht="14.45" customHeight="1" x14ac:dyDescent="0.25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35</v>
      </c>
      <c r="E14" s="12">
        <f>'Tabela 2'!S9</f>
        <v>19</v>
      </c>
      <c r="F14" s="12">
        <f>'Tabela 2'!T9</f>
        <v>54</v>
      </c>
      <c r="G14" s="13" t="str">
        <f>'Tabela 2'!U9</f>
        <v>E</v>
      </c>
    </row>
    <row r="15" spans="1:7" ht="14.45" customHeight="1" x14ac:dyDescent="0.25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>
        <f>'Tabela 2'!K10</f>
        <v>18</v>
      </c>
      <c r="E15" s="12" t="str">
        <f>'Tabela 2'!S10</f>
        <v/>
      </c>
      <c r="F15" s="12">
        <f>'Tabela 2'!T10</f>
        <v>18</v>
      </c>
      <c r="G15" s="13" t="str">
        <f>'Tabela 2'!U10</f>
        <v>F</v>
      </c>
    </row>
    <row r="16" spans="1:7" ht="14.45" customHeight="1" x14ac:dyDescent="0.25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17</v>
      </c>
      <c r="E16" s="12" t="str">
        <f>'Tabela 2'!S11</f>
        <v/>
      </c>
      <c r="F16" s="12">
        <f>'Tabela 2'!T11</f>
        <v>17</v>
      </c>
      <c r="G16" s="13" t="str">
        <f>'Tabela 2'!U11</f>
        <v>F</v>
      </c>
    </row>
    <row r="17" spans="1:7" ht="14.45" customHeight="1" x14ac:dyDescent="0.25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26.5</v>
      </c>
      <c r="E17" s="12">
        <f>'Tabela 2'!S12</f>
        <v>6</v>
      </c>
      <c r="F17" s="12">
        <f>'Tabela 2'!T12</f>
        <v>32.5</v>
      </c>
      <c r="G17" s="13" t="str">
        <f>'Tabela 2'!U12</f>
        <v>F</v>
      </c>
    </row>
    <row r="18" spans="1:7" ht="14.45" customHeight="1" x14ac:dyDescent="0.25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21.5</v>
      </c>
      <c r="E18" s="12" t="str">
        <f>'Tabela 2'!S13</f>
        <v/>
      </c>
      <c r="F18" s="12">
        <f>'Tabela 2'!T13</f>
        <v>21.5</v>
      </c>
      <c r="G18" s="13" t="str">
        <f>'Tabela 2'!U13</f>
        <v>F</v>
      </c>
    </row>
    <row r="19" spans="1:7" ht="14.45" customHeight="1" x14ac:dyDescent="0.25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28.5</v>
      </c>
      <c r="E19" s="12">
        <f>'Tabela 2'!S14</f>
        <v>15</v>
      </c>
      <c r="F19" s="12">
        <f>'Tabela 2'!T14</f>
        <v>43.5</v>
      </c>
      <c r="G19" s="13" t="str">
        <f>'Tabela 2'!U14</f>
        <v>F</v>
      </c>
    </row>
    <row r="20" spans="1:7" ht="14.45" customHeight="1" x14ac:dyDescent="0.25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8.5</v>
      </c>
      <c r="E20" s="12" t="str">
        <f>'Tabela 2'!S15</f>
        <v/>
      </c>
      <c r="F20" s="12">
        <f>'Tabela 2'!T15</f>
        <v>8.5</v>
      </c>
      <c r="G20" s="13" t="str">
        <f>'Tabela 2'!U15</f>
        <v>F</v>
      </c>
    </row>
    <row r="21" spans="1:7" ht="14.45" customHeight="1" x14ac:dyDescent="0.25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>
        <f>'Tabela 2'!K16</f>
        <v>7</v>
      </c>
      <c r="E21" s="12" t="str">
        <f>'Tabela 2'!S16</f>
        <v/>
      </c>
      <c r="F21" s="12">
        <f>'Tabela 2'!T16</f>
        <v>7</v>
      </c>
      <c r="G21" s="13" t="str">
        <f>'Tabela 2'!U16</f>
        <v>F</v>
      </c>
    </row>
    <row r="22" spans="1:7" ht="14.45" customHeight="1" x14ac:dyDescent="0.25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5" customHeight="1" x14ac:dyDescent="0.25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4.5</v>
      </c>
      <c r="E23" s="12" t="str">
        <f>'Tabela 2'!S18</f>
        <v/>
      </c>
      <c r="F23" s="12">
        <f>'Tabela 2'!T18</f>
        <v>4.5</v>
      </c>
      <c r="G23" s="13" t="str">
        <f>'Tabela 2'!U18</f>
        <v>F</v>
      </c>
    </row>
    <row r="24" spans="1:7" ht="14.45" customHeight="1" x14ac:dyDescent="0.25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5" customHeight="1" x14ac:dyDescent="0.25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10</v>
      </c>
      <c r="E25" s="12" t="str">
        <f>'Tabela 2'!S20</f>
        <v/>
      </c>
      <c r="F25" s="12">
        <f>'Tabela 2'!T20</f>
        <v>10</v>
      </c>
      <c r="G25" s="13" t="str">
        <f>'Tabela 2'!U20</f>
        <v>F</v>
      </c>
    </row>
    <row r="26" spans="1:7" ht="14.45" customHeight="1" x14ac:dyDescent="0.25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12.5</v>
      </c>
      <c r="E26" s="12" t="str">
        <f>'Tabela 2'!S21</f>
        <v/>
      </c>
      <c r="F26" s="12">
        <f>'Tabela 2'!T21</f>
        <v>12.5</v>
      </c>
      <c r="G26" s="13" t="str">
        <f>'Tabela 2'!U21</f>
        <v>F</v>
      </c>
    </row>
    <row r="27" spans="1:7" ht="14.45" customHeight="1" x14ac:dyDescent="0.25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>
        <f>'Tabela 2'!K22</f>
        <v>7</v>
      </c>
      <c r="E27" s="12" t="str">
        <f>'Tabela 2'!S22</f>
        <v/>
      </c>
      <c r="F27" s="12">
        <f>'Tabela 2'!T22</f>
        <v>7</v>
      </c>
      <c r="G27" s="13" t="str">
        <f>'Tabela 2'!U22</f>
        <v>F</v>
      </c>
    </row>
    <row r="28" spans="1:7" ht="14.45" customHeight="1" x14ac:dyDescent="0.25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5" customHeight="1" x14ac:dyDescent="0.25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14.5</v>
      </c>
      <c r="E29" s="12" t="str">
        <f>'Tabela 2'!S24</f>
        <v/>
      </c>
      <c r="F29" s="12">
        <f>'Tabela 2'!T24</f>
        <v>14.5</v>
      </c>
      <c r="G29" s="13" t="str">
        <f>'Tabela 2'!U24</f>
        <v>F</v>
      </c>
    </row>
    <row r="30" spans="1:7" ht="14.45" customHeight="1" x14ac:dyDescent="0.25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13</v>
      </c>
      <c r="E30" s="12">
        <f>'Tabela 2'!S25</f>
        <v>8</v>
      </c>
      <c r="F30" s="12">
        <f>'Tabela 2'!T25</f>
        <v>21</v>
      </c>
      <c r="G30" s="13" t="str">
        <f>'Tabela 2'!U25</f>
        <v>F</v>
      </c>
    </row>
    <row r="31" spans="1:7" ht="14.45" customHeight="1" x14ac:dyDescent="0.25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5" customHeight="1" x14ac:dyDescent="0.25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16</v>
      </c>
      <c r="E32" s="12" t="str">
        <f>'Tabela 2'!S27</f>
        <v/>
      </c>
      <c r="F32" s="12">
        <f>'Tabela 2'!T27</f>
        <v>16</v>
      </c>
      <c r="G32" s="13" t="str">
        <f>'Tabela 2'!U27</f>
        <v>F</v>
      </c>
    </row>
    <row r="33" spans="1:7" ht="14.45" customHeight="1" x14ac:dyDescent="0.25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15.5</v>
      </c>
      <c r="E33" s="12">
        <f>'Tabela 2'!S28</f>
        <v>0</v>
      </c>
      <c r="F33" s="12">
        <f>'Tabela 2'!T28</f>
        <v>15.5</v>
      </c>
      <c r="G33" s="13" t="str">
        <f>'Tabela 2'!U28</f>
        <v>F</v>
      </c>
    </row>
    <row r="34" spans="1:7" ht="14.45" customHeight="1" x14ac:dyDescent="0.25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13</v>
      </c>
      <c r="E34" s="12" t="str">
        <f>'Tabela 2'!S29</f>
        <v/>
      </c>
      <c r="F34" s="12">
        <f>'Tabela 2'!T29</f>
        <v>13</v>
      </c>
      <c r="G34" s="13" t="str">
        <f>'Tabela 2'!U29</f>
        <v>F</v>
      </c>
    </row>
    <row r="35" spans="1:7" ht="14.45" customHeight="1" x14ac:dyDescent="0.25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22</v>
      </c>
      <c r="E35" s="12">
        <f>'Tabela 2'!S30</f>
        <v>6</v>
      </c>
      <c r="F35" s="12">
        <f>'Tabela 2'!T30</f>
        <v>28</v>
      </c>
      <c r="G35" s="13" t="str">
        <f>'Tabela 2'!U30</f>
        <v>F</v>
      </c>
    </row>
    <row r="36" spans="1:7" ht="14.45" customHeight="1" x14ac:dyDescent="0.25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10</v>
      </c>
      <c r="E36" s="12" t="str">
        <f>'Tabela 2'!S31</f>
        <v/>
      </c>
      <c r="F36" s="12">
        <f>'Tabela 2'!T31</f>
        <v>10</v>
      </c>
      <c r="G36" s="13" t="str">
        <f>'Tabela 2'!U31</f>
        <v>F</v>
      </c>
    </row>
    <row r="37" spans="1:7" ht="14.45" customHeight="1" x14ac:dyDescent="0.25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23.5</v>
      </c>
      <c r="E37" s="12" t="str">
        <f>'Tabela 2'!S32</f>
        <v/>
      </c>
      <c r="F37" s="12">
        <f>'Tabela 2'!T32</f>
        <v>23.5</v>
      </c>
      <c r="G37" s="13" t="str">
        <f>'Tabela 2'!U32</f>
        <v>F</v>
      </c>
    </row>
    <row r="38" spans="1:7" ht="14.45" customHeight="1" x14ac:dyDescent="0.25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6</v>
      </c>
      <c r="E38" s="12" t="str">
        <f>'Tabela 2'!S33</f>
        <v/>
      </c>
      <c r="F38" s="12">
        <f>'Tabela 2'!T33</f>
        <v>6</v>
      </c>
      <c r="G38" s="13" t="str">
        <f>'Tabela 2'!U33</f>
        <v>F</v>
      </c>
    </row>
    <row r="39" spans="1:7" ht="14.45" customHeight="1" x14ac:dyDescent="0.25">
      <c r="A39" s="12">
        <f t="shared" si="0"/>
        <v>33</v>
      </c>
      <c r="B39" s="12" t="str">
        <f>Evidencija!A40</f>
        <v>29/14/</v>
      </c>
      <c r="C39" s="12" t="str">
        <f>Evidencija!B40</f>
        <v>Adlija  Kalamperović</v>
      </c>
      <c r="D39" s="12">
        <f>'Tabela 2'!K34</f>
        <v>9.5</v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5" customHeight="1" x14ac:dyDescent="0.25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5" customHeight="1" x14ac:dyDescent="0.25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5" customHeight="1" x14ac:dyDescent="0.25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5" customHeight="1" x14ac:dyDescent="0.25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5" customHeight="1" x14ac:dyDescent="0.25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5" customHeight="1" x14ac:dyDescent="0.25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5" customHeight="1" x14ac:dyDescent="0.25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5" customHeight="1" x14ac:dyDescent="0.25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5" customHeight="1" x14ac:dyDescent="0.25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5" customHeight="1" x14ac:dyDescent="0.25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5" customHeight="1" x14ac:dyDescent="0.25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5" customHeight="1" x14ac:dyDescent="0.25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5" customHeight="1" x14ac:dyDescent="0.25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5" customHeight="1" x14ac:dyDescent="0.25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5" customHeight="1" x14ac:dyDescent="0.25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5" customHeight="1" x14ac:dyDescent="0.25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5" customHeight="1" x14ac:dyDescent="0.25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5" customHeight="1" x14ac:dyDescent="0.25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5" customHeight="1" x14ac:dyDescent="0.25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5" customHeight="1" x14ac:dyDescent="0.25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5" customHeight="1" x14ac:dyDescent="0.25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5" customHeight="1" x14ac:dyDescent="0.25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5" x14ac:dyDescent="0.25"/>
  <cols>
    <col min="1" max="1" width="10.28515625" customWidth="1"/>
    <col min="2" max="2" width="14" customWidth="1"/>
    <col min="3" max="3" width="13.28515625" customWidth="1"/>
    <col min="4" max="18" width="5.140625" customWidth="1"/>
    <col min="19" max="19" width="6" customWidth="1"/>
  </cols>
  <sheetData>
    <row r="1" spans="1:23" x14ac:dyDescent="0.25">
      <c r="A1" s="77" t="s">
        <v>91</v>
      </c>
      <c r="B1" s="77"/>
      <c r="C1" s="7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25">
      <c r="A2" s="77" t="s">
        <v>112</v>
      </c>
      <c r="B2" s="77"/>
      <c r="C2" s="7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77" t="s">
        <v>92</v>
      </c>
      <c r="B3" s="77"/>
      <c r="C3" s="7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9" customHeight="1" x14ac:dyDescent="0.25">
      <c r="A4" s="78" t="s">
        <v>113</v>
      </c>
      <c r="B4" s="78"/>
      <c r="C4" s="7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5">
      <c r="A5" s="77" t="s">
        <v>93</v>
      </c>
      <c r="B5" s="77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77" t="s">
        <v>94</v>
      </c>
      <c r="B6" s="77"/>
      <c r="C6" s="7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8" x14ac:dyDescent="0.25">
      <c r="A8" s="79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4"/>
      <c r="U8" s="14"/>
      <c r="V8" s="14"/>
      <c r="W8" s="14"/>
    </row>
    <row r="9" spans="1:23" x14ac:dyDescent="0.25">
      <c r="A9" s="81" t="s">
        <v>96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4"/>
      <c r="U9" s="14"/>
      <c r="V9" s="14"/>
      <c r="W9" s="14"/>
    </row>
    <row r="10" spans="1:23" x14ac:dyDescent="0.25">
      <c r="A10" s="81" t="s">
        <v>97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4"/>
      <c r="U10" s="14"/>
      <c r="V10" s="14"/>
      <c r="W10" s="14"/>
    </row>
    <row r="11" spans="1:23" ht="15.75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5">
      <c r="A12" s="59" t="s">
        <v>98</v>
      </c>
      <c r="B12" s="61" t="s">
        <v>99</v>
      </c>
      <c r="C12" s="61" t="s">
        <v>100</v>
      </c>
      <c r="D12" s="86" t="s">
        <v>101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102</v>
      </c>
      <c r="Q12" s="87"/>
      <c r="R12" s="87"/>
      <c r="S12" s="89"/>
      <c r="T12" s="14"/>
      <c r="U12" s="14"/>
      <c r="V12" s="14"/>
      <c r="W12" s="14"/>
    </row>
    <row r="13" spans="1:23" x14ac:dyDescent="0.25">
      <c r="A13" s="82"/>
      <c r="B13" s="84"/>
      <c r="C13" s="84"/>
      <c r="D13" s="90" t="s">
        <v>103</v>
      </c>
      <c r="E13" s="70"/>
      <c r="F13" s="90" t="s">
        <v>104</v>
      </c>
      <c r="G13" s="70"/>
      <c r="H13" s="90" t="s">
        <v>105</v>
      </c>
      <c r="I13" s="70"/>
      <c r="J13" s="90" t="s">
        <v>106</v>
      </c>
      <c r="K13" s="70"/>
      <c r="L13" s="90" t="s">
        <v>107</v>
      </c>
      <c r="M13" s="70"/>
      <c r="N13" s="90" t="s">
        <v>108</v>
      </c>
      <c r="O13" s="70"/>
      <c r="P13" s="90" t="s">
        <v>109</v>
      </c>
      <c r="Q13" s="70"/>
      <c r="R13" s="90" t="s">
        <v>110</v>
      </c>
      <c r="S13" s="69"/>
      <c r="T13" s="14"/>
      <c r="U13" s="14"/>
      <c r="V13" s="14"/>
      <c r="W13" s="14"/>
    </row>
    <row r="14" spans="1:23" ht="15.75" thickBot="1" x14ac:dyDescent="0.3">
      <c r="A14" s="83"/>
      <c r="B14" s="85"/>
      <c r="C14" s="85"/>
      <c r="D14" s="18" t="s">
        <v>98</v>
      </c>
      <c r="E14" s="18" t="s">
        <v>111</v>
      </c>
      <c r="F14" s="18" t="s">
        <v>98</v>
      </c>
      <c r="G14" s="18" t="s">
        <v>111</v>
      </c>
      <c r="H14" s="18" t="s">
        <v>98</v>
      </c>
      <c r="I14" s="18" t="s">
        <v>111</v>
      </c>
      <c r="J14" s="18" t="s">
        <v>98</v>
      </c>
      <c r="K14" s="18" t="s">
        <v>111</v>
      </c>
      <c r="L14" s="18" t="s">
        <v>98</v>
      </c>
      <c r="M14" s="18" t="s">
        <v>111</v>
      </c>
      <c r="N14" s="18" t="s">
        <v>98</v>
      </c>
      <c r="O14" s="18" t="s">
        <v>111</v>
      </c>
      <c r="P14" s="18" t="s">
        <v>98</v>
      </c>
      <c r="Q14" s="18" t="s">
        <v>111</v>
      </c>
      <c r="R14" s="18" t="s">
        <v>98</v>
      </c>
      <c r="S14" s="19" t="s">
        <v>111</v>
      </c>
      <c r="T14" s="14"/>
      <c r="U14" s="14"/>
      <c r="V14" s="14"/>
      <c r="W14" s="14"/>
    </row>
    <row r="15" spans="1:23" ht="26.25" thickBot="1" x14ac:dyDescent="0.3">
      <c r="A15" s="20">
        <v>1</v>
      </c>
      <c r="B15" s="21" t="s">
        <v>76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1</v>
      </c>
      <c r="M15" s="21">
        <f>ROUND(100*L15/C15,1)</f>
        <v>3.1</v>
      </c>
      <c r="N15" s="21">
        <f>COUNTIF(Zaključne!G7:G61, "=F")</f>
        <v>31</v>
      </c>
      <c r="O15" s="21">
        <f>MAX(0,100-E15-G15-I15-K15-M15)</f>
        <v>96.9</v>
      </c>
      <c r="P15" s="21">
        <f>+D15+F15+H15+J15+L15</f>
        <v>1</v>
      </c>
      <c r="Q15" s="21">
        <f>ROUND(100*P15/C15,1)</f>
        <v>3.1</v>
      </c>
      <c r="R15" s="21">
        <f>+N15</f>
        <v>31</v>
      </c>
      <c r="S15" s="22">
        <f>O15</f>
        <v>96.9</v>
      </c>
      <c r="T15" s="14"/>
      <c r="U15" s="14"/>
      <c r="V15" s="14"/>
      <c r="W15" s="14"/>
    </row>
    <row r="16" spans="1:2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2" t="s">
        <v>117</v>
      </c>
      <c r="O19" s="92"/>
      <c r="P19" s="92"/>
      <c r="Q19" s="92"/>
      <c r="R19" s="92"/>
      <c r="S19" s="92"/>
      <c r="T19" s="14"/>
      <c r="U19" s="14"/>
      <c r="V19" s="14"/>
      <c r="W19" s="14"/>
    </row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1" t="s">
        <v>116</v>
      </c>
      <c r="O20" s="91"/>
      <c r="P20" s="91"/>
      <c r="Q20" s="91"/>
      <c r="R20" s="91"/>
      <c r="S20" s="91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2021-06-07T08:09:34Z</dcterms:modified>
</cp:coreProperties>
</file>