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Spisak!$A$3:$Z$18</definedName>
  </definedNames>
  <calcPr calcId="124519"/>
  <fileRecoveryPr autoRecover="0"/>
</workbook>
</file>

<file path=xl/calcChain.xml><?xml version="1.0" encoding="utf-8"?>
<calcChain xmlns="http://schemas.openxmlformats.org/spreadsheetml/2006/main">
  <c r="X18" i="111"/>
  <c r="Z18" s="1"/>
  <c r="V18"/>
  <c r="L23" i="174" s="1"/>
  <c r="U18" i="111"/>
  <c r="T18"/>
  <c r="S18"/>
  <c r="X17"/>
  <c r="Z17" s="1"/>
  <c r="V17"/>
  <c r="U17"/>
  <c r="K22" i="174" s="1"/>
  <c r="T17" i="111"/>
  <c r="S17"/>
  <c r="W17" s="1"/>
  <c r="Y17" s="1"/>
  <c r="X16"/>
  <c r="V16"/>
  <c r="L21" i="174" s="1"/>
  <c r="U16" i="111"/>
  <c r="T16"/>
  <c r="S16"/>
  <c r="X15"/>
  <c r="V15"/>
  <c r="U15"/>
  <c r="T15"/>
  <c r="S15"/>
  <c r="X14"/>
  <c r="V14"/>
  <c r="U14"/>
  <c r="T14"/>
  <c r="S14"/>
  <c r="X13"/>
  <c r="Z13" s="1"/>
  <c r="V13"/>
  <c r="U13"/>
  <c r="T13"/>
  <c r="S13"/>
  <c r="W13" s="1"/>
  <c r="Y13" s="1"/>
  <c r="X12"/>
  <c r="V12"/>
  <c r="U12"/>
  <c r="T12"/>
  <c r="S12"/>
  <c r="X11"/>
  <c r="V11"/>
  <c r="U11"/>
  <c r="T11"/>
  <c r="S11"/>
  <c r="X10"/>
  <c r="Z10" s="1"/>
  <c r="V10"/>
  <c r="U10"/>
  <c r="T10"/>
  <c r="S10"/>
  <c r="X9"/>
  <c r="V9"/>
  <c r="U9"/>
  <c r="T9"/>
  <c r="S9"/>
  <c r="X8"/>
  <c r="V8"/>
  <c r="U8"/>
  <c r="T8"/>
  <c r="W8" s="1"/>
  <c r="S8"/>
  <c r="X7"/>
  <c r="Z7" s="1"/>
  <c r="V7"/>
  <c r="U7"/>
  <c r="T7"/>
  <c r="S7"/>
  <c r="W7" s="1"/>
  <c r="Y7" s="1"/>
  <c r="X6"/>
  <c r="V6"/>
  <c r="U6"/>
  <c r="T6"/>
  <c r="X5"/>
  <c r="Z5" s="1"/>
  <c r="V5"/>
  <c r="U5"/>
  <c r="T5"/>
  <c r="S5"/>
  <c r="X4"/>
  <c r="V4"/>
  <c r="U4"/>
  <c r="T4"/>
  <c r="S4"/>
  <c r="X3"/>
  <c r="V3"/>
  <c r="U3"/>
  <c r="T3"/>
  <c r="S3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F43"/>
  <c r="E43"/>
  <c r="D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K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K40"/>
  <c r="I40"/>
  <c r="H40"/>
  <c r="G40"/>
  <c r="F40"/>
  <c r="E40"/>
  <c r="D40"/>
  <c r="C40"/>
  <c r="B40"/>
  <c r="A40"/>
  <c r="N39"/>
  <c r="M39"/>
  <c r="L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L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I28"/>
  <c r="H28"/>
  <c r="G28"/>
  <c r="F28"/>
  <c r="E28"/>
  <c r="D28"/>
  <c r="C28"/>
  <c r="B28"/>
  <c r="A28"/>
  <c r="N27"/>
  <c r="M27"/>
  <c r="L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K23"/>
  <c r="I23"/>
  <c r="H23"/>
  <c r="G23"/>
  <c r="F23"/>
  <c r="E23"/>
  <c r="D23"/>
  <c r="C23"/>
  <c r="B23"/>
  <c r="A23"/>
  <c r="N22"/>
  <c r="M22"/>
  <c r="L22"/>
  <c r="I22"/>
  <c r="H22"/>
  <c r="G22"/>
  <c r="F22"/>
  <c r="E22"/>
  <c r="D22"/>
  <c r="C22"/>
  <c r="B22"/>
  <c r="A22"/>
  <c r="N21"/>
  <c r="M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E42" i="175"/>
  <c r="J42" i="174"/>
  <c r="E41" i="175"/>
  <c r="J41" i="174"/>
  <c r="E40" i="175"/>
  <c r="J40" i="174"/>
  <c r="E39" i="175"/>
  <c r="J39" i="174"/>
  <c r="E38" i="175"/>
  <c r="J38" i="174"/>
  <c r="E37" i="175"/>
  <c r="J37" i="174"/>
  <c r="E36" i="175"/>
  <c r="J36" i="174"/>
  <c r="E35" i="175"/>
  <c r="J35" i="174"/>
  <c r="E34" i="175"/>
  <c r="J34" i="174"/>
  <c r="E33" i="175"/>
  <c r="E32"/>
  <c r="J32" i="174"/>
  <c r="E31" i="175"/>
  <c r="J31" i="174"/>
  <c r="E30" i="175"/>
  <c r="E29"/>
  <c r="E28"/>
  <c r="J28" i="174"/>
  <c r="E27" i="175"/>
  <c r="J27" i="174"/>
  <c r="E26" i="175"/>
  <c r="E25"/>
  <c r="E24"/>
  <c r="J24" i="174"/>
  <c r="E23" i="175"/>
  <c r="E22"/>
  <c r="J22" i="174"/>
  <c r="E21" i="175"/>
  <c r="G183"/>
  <c r="P183" i="174"/>
  <c r="P147"/>
  <c r="P178"/>
  <c r="G173" i="175"/>
  <c r="P192" i="174"/>
  <c r="G136" i="175"/>
  <c r="G137"/>
  <c r="G189"/>
  <c r="G128"/>
  <c r="G188"/>
  <c r="P189" i="174"/>
  <c r="P177"/>
  <c r="P137"/>
  <c r="P173"/>
  <c r="G172" i="175"/>
  <c r="G92"/>
  <c r="G174"/>
  <c r="P180" i="174"/>
  <c r="P128"/>
  <c r="G180" i="175"/>
  <c r="P136" i="174"/>
  <c r="G43" i="175"/>
  <c r="G192"/>
  <c r="G187"/>
  <c r="P172" i="174"/>
  <c r="P174"/>
  <c r="G147" i="175"/>
  <c r="G134"/>
  <c r="P43" i="174"/>
  <c r="G178" i="175"/>
  <c r="P152" i="174"/>
  <c r="G177" i="175"/>
  <c r="P92" i="174"/>
  <c r="P188"/>
  <c r="P187"/>
  <c r="P153"/>
  <c r="G153" i="175"/>
  <c r="P134" i="174"/>
  <c r="G152" i="175"/>
  <c r="W4" i="111" l="1"/>
  <c r="W5"/>
  <c r="Y5" s="1"/>
  <c r="W10"/>
  <c r="Y10" s="1"/>
  <c r="W15"/>
  <c r="W18"/>
  <c r="Y18" s="1"/>
  <c r="W12"/>
  <c r="W3"/>
  <c r="Y3" s="1"/>
  <c r="Z3" s="1"/>
  <c r="W6"/>
  <c r="Y6" s="1"/>
  <c r="Z6" s="1"/>
  <c r="W9"/>
  <c r="Y9" s="1"/>
  <c r="F14" i="175" s="1"/>
  <c r="W14" i="111"/>
  <c r="Y14" s="1"/>
  <c r="Z14" s="1"/>
  <c r="W16"/>
  <c r="Y16" s="1"/>
  <c r="Z16" s="1"/>
  <c r="W11"/>
  <c r="Y11" s="1"/>
  <c r="Z11" s="1"/>
  <c r="Y15"/>
  <c r="Z15" s="1"/>
  <c r="Y12"/>
  <c r="F17" i="175" s="1"/>
  <c r="Y4" i="111"/>
  <c r="O9" i="174" s="1"/>
  <c r="Y8" i="111"/>
  <c r="F13" i="175" s="1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J21" i="174"/>
  <c r="F18" i="175"/>
  <c r="F15"/>
  <c r="F12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F10"/>
  <c r="E10"/>
  <c r="D10"/>
  <c r="C10"/>
  <c r="B10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O10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23" i="175"/>
  <c r="P111" i="174"/>
  <c r="G121" i="175"/>
  <c r="G109"/>
  <c r="P105" i="174"/>
  <c r="P29"/>
  <c r="G100" i="175"/>
  <c r="G127"/>
  <c r="P171" i="174"/>
  <c r="P125"/>
  <c r="G179" i="175"/>
  <c r="P167" i="174"/>
  <c r="P139"/>
  <c r="P163"/>
  <c r="G143" i="175"/>
  <c r="P132" i="174"/>
  <c r="G97" i="175"/>
  <c r="P127" i="174"/>
  <c r="G125" i="175"/>
  <c r="P87" i="174"/>
  <c r="G91" i="175"/>
  <c r="P91" i="174"/>
  <c r="P145"/>
  <c r="G113" i="175"/>
  <c r="G139"/>
  <c r="P117" i="174"/>
  <c r="P93"/>
  <c r="P159"/>
  <c r="G159" i="175"/>
  <c r="G163"/>
  <c r="P107" i="174"/>
  <c r="P116"/>
  <c r="P109"/>
  <c r="G171" i="175"/>
  <c r="P141" i="174"/>
  <c r="P115"/>
  <c r="G95" i="175"/>
  <c r="G22"/>
  <c r="G107"/>
  <c r="G145"/>
  <c r="P121" i="174"/>
  <c r="P101"/>
  <c r="G33" i="175"/>
  <c r="G141"/>
  <c r="G21"/>
  <c r="G185"/>
  <c r="P119" i="174"/>
  <c r="G116" i="175"/>
  <c r="G10"/>
  <c r="P30" i="174"/>
  <c r="G30" i="175"/>
  <c r="P95" i="174"/>
  <c r="G29" i="175"/>
  <c r="P103" i="174"/>
  <c r="G93" i="175"/>
  <c r="P185" i="174"/>
  <c r="P26"/>
  <c r="G167" i="175"/>
  <c r="G115"/>
  <c r="P22" i="174"/>
  <c r="G26" i="175"/>
  <c r="G103"/>
  <c r="P99" i="174"/>
  <c r="P25"/>
  <c r="G25" i="175"/>
  <c r="P186" i="174"/>
  <c r="G155" i="175"/>
  <c r="G117"/>
  <c r="G148"/>
  <c r="P123" i="174"/>
  <c r="G119" i="175"/>
  <c r="P179" i="174"/>
  <c r="G123" i="175"/>
  <c r="P83" i="174"/>
  <c r="G101" i="175"/>
  <c r="G111"/>
  <c r="P148" i="174"/>
  <c r="G99" i="175"/>
  <c r="G186"/>
  <c r="P33" i="174"/>
  <c r="P143"/>
  <c r="P97"/>
  <c r="G132" i="175"/>
  <c r="P113" i="174"/>
  <c r="P100"/>
  <c r="G83" i="175"/>
  <c r="G87"/>
  <c r="P155" i="174"/>
  <c r="P23"/>
  <c r="G105" i="175"/>
  <c r="F9" l="1"/>
  <c r="Z4" i="111"/>
  <c r="D21" i="175"/>
  <c r="O20" i="174"/>
  <c r="F20" i="175"/>
  <c r="O17" i="174"/>
  <c r="Z12" i="111"/>
  <c r="Z9"/>
  <c r="Z8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G86"/>
  <c r="P110" i="174"/>
  <c r="P55"/>
  <c r="G50" i="175"/>
  <c r="G129"/>
  <c r="P118" i="174"/>
  <c r="P114"/>
  <c r="G90" i="175"/>
  <c r="P62" i="174"/>
  <c r="G27" i="175"/>
  <c r="G149"/>
  <c r="P37" i="174"/>
  <c r="P73"/>
  <c r="P149"/>
  <c r="P140"/>
  <c r="P131"/>
  <c r="G110" i="175"/>
  <c r="G72"/>
  <c r="P24" i="174"/>
  <c r="G84" i="175"/>
  <c r="P104" i="174"/>
  <c r="P191"/>
  <c r="P165"/>
  <c r="G73" i="175"/>
  <c r="G190"/>
  <c r="G34"/>
  <c r="G122"/>
  <c r="P59" i="174"/>
  <c r="P36"/>
  <c r="G46" i="175"/>
  <c r="P146" i="174"/>
  <c r="G40" i="175"/>
  <c r="G52"/>
  <c r="P66" i="174"/>
  <c r="P161"/>
  <c r="P96"/>
  <c r="G191" i="175"/>
  <c r="P170" i="174"/>
  <c r="G56" i="175"/>
  <c r="G61"/>
  <c r="P98" i="174"/>
  <c r="P82"/>
  <c r="P175"/>
  <c r="G58" i="175"/>
  <c r="G169"/>
  <c r="P168" i="174"/>
  <c r="G53" i="175"/>
  <c r="P15" i="174"/>
  <c r="P156"/>
  <c r="G70" i="175"/>
  <c r="G44"/>
  <c r="P27" i="174"/>
  <c r="G75" i="175"/>
  <c r="P75" i="174"/>
  <c r="P157"/>
  <c r="P52"/>
  <c r="G81" i="175"/>
  <c r="P124" i="174"/>
  <c r="G120" i="175"/>
  <c r="P31" i="174"/>
  <c r="G176" i="175"/>
  <c r="P34" i="174"/>
  <c r="G182" i="175"/>
  <c r="G28"/>
  <c r="P129" i="174"/>
  <c r="P84"/>
  <c r="G85" i="175"/>
  <c r="G68"/>
  <c r="G112"/>
  <c r="G45"/>
  <c r="P102" i="174"/>
  <c r="P86"/>
  <c r="P56"/>
  <c r="G106" i="175"/>
  <c r="P54" i="174"/>
  <c r="P190"/>
  <c r="G144" i="175"/>
  <c r="P13" i="174"/>
  <c r="P142"/>
  <c r="P88"/>
  <c r="P108"/>
  <c r="P138"/>
  <c r="P28"/>
  <c r="P68"/>
  <c r="G49" i="175"/>
  <c r="G79"/>
  <c r="G164"/>
  <c r="P162" i="174"/>
  <c r="P65"/>
  <c r="P14"/>
  <c r="G162" i="175"/>
  <c r="G31"/>
  <c r="P74" i="174"/>
  <c r="P45"/>
  <c r="P79"/>
  <c r="G64" i="175"/>
  <c r="G170"/>
  <c r="P106" i="174"/>
  <c r="P72"/>
  <c r="G35" i="175"/>
  <c r="G161"/>
  <c r="G71"/>
  <c r="G59"/>
  <c r="P51" i="174"/>
  <c r="G20" i="175"/>
  <c r="G142"/>
  <c r="G42"/>
  <c r="G8"/>
  <c r="G36"/>
  <c r="P12" i="174"/>
  <c r="G158" i="175"/>
  <c r="P57" i="174"/>
  <c r="P94"/>
  <c r="G74" i="175"/>
  <c r="G13"/>
  <c r="G14"/>
  <c r="P144" i="174"/>
  <c r="P150"/>
  <c r="G69" i="175"/>
  <c r="P42" i="174"/>
  <c r="P151"/>
  <c r="G104" i="175"/>
  <c r="G60"/>
  <c r="P10" i="174"/>
  <c r="P89"/>
  <c r="P85"/>
  <c r="G130" i="175"/>
  <c r="G18"/>
  <c r="G133"/>
  <c r="G140"/>
  <c r="G154"/>
  <c r="G175"/>
  <c r="P70" i="174"/>
  <c r="P80"/>
  <c r="P47"/>
  <c r="P76"/>
  <c r="P67"/>
  <c r="P90"/>
  <c r="P184"/>
  <c r="P46"/>
  <c r="P169"/>
  <c r="P181"/>
  <c r="P112"/>
  <c r="G168" i="175"/>
  <c r="P38" i="174"/>
  <c r="G98" i="175"/>
  <c r="G76"/>
  <c r="G126"/>
  <c r="G80"/>
  <c r="P69" i="174"/>
  <c r="P60"/>
  <c r="G39" i="175"/>
  <c r="P133" i="174"/>
  <c r="P164"/>
  <c r="G82" i="175"/>
  <c r="G89"/>
  <c r="P126" i="174"/>
  <c r="G146" i="175"/>
  <c r="P120" i="174"/>
  <c r="P130"/>
  <c r="P154"/>
  <c r="G181" i="175"/>
  <c r="P53" i="174"/>
  <c r="P78"/>
  <c r="P8"/>
  <c r="G78" i="175"/>
  <c r="P182" i="174"/>
  <c r="G54" i="175"/>
  <c r="P48" i="174"/>
  <c r="G150" i="175"/>
  <c r="P135" i="174"/>
  <c r="G12" i="175"/>
  <c r="G138"/>
  <c r="P63" i="174"/>
  <c r="G55" i="175"/>
  <c r="G38"/>
  <c r="P176" i="174"/>
  <c r="G88" i="175"/>
  <c r="G9"/>
  <c r="G160"/>
  <c r="G67"/>
  <c r="G17"/>
  <c r="P40" i="174"/>
  <c r="P166"/>
  <c r="G96" i="175"/>
  <c r="P160" i="174"/>
  <c r="P35"/>
  <c r="G151" i="175"/>
  <c r="P39" i="174"/>
  <c r="G165" i="175"/>
  <c r="P71" i="174"/>
  <c r="P58"/>
  <c r="G108" i="175"/>
  <c r="P32" i="174"/>
  <c r="P61"/>
  <c r="G51" i="175"/>
  <c r="P18" i="174"/>
  <c r="P41"/>
  <c r="P20"/>
  <c r="G24" i="175"/>
  <c r="P122" i="174"/>
  <c r="P81"/>
  <c r="G66" i="175"/>
  <c r="G156"/>
  <c r="P44" i="174"/>
  <c r="G47" i="175"/>
  <c r="G166"/>
  <c r="P9" i="174"/>
  <c r="G124" i="175"/>
  <c r="P17" i="174"/>
  <c r="G48" i="175"/>
  <c r="P49" i="174"/>
  <c r="G15" i="175"/>
  <c r="P158" i="174"/>
  <c r="P64"/>
  <c r="G41" i="175"/>
  <c r="G62"/>
  <c r="G102"/>
  <c r="G131"/>
  <c r="G114"/>
  <c r="G65"/>
  <c r="G118"/>
  <c r="P50" i="174"/>
  <c r="G37" i="175"/>
  <c r="G94"/>
  <c r="P21" i="174"/>
  <c r="P77"/>
  <c r="G57" i="175"/>
  <c r="G77"/>
  <c r="G135"/>
  <c r="G63"/>
  <c r="G32"/>
  <c r="G157"/>
  <c r="G184"/>
  <c r="D11" l="1"/>
  <c r="F16"/>
  <c r="O16" i="174"/>
  <c r="D19" i="175"/>
  <c r="O11" i="174"/>
  <c r="F11" i="175"/>
  <c r="E1" i="113"/>
  <c r="P16" i="174"/>
  <c r="G19" i="175"/>
  <c r="P19" i="174"/>
  <c r="B10" i="113"/>
  <c r="F19" i="175" l="1"/>
  <c r="O19" i="174"/>
  <c r="D15" i="176"/>
  <c r="N15"/>
  <c r="R15" s="1"/>
  <c r="H15"/>
  <c r="L15"/>
  <c r="F15"/>
  <c r="J15"/>
  <c r="C11" i="113"/>
  <c r="E11"/>
  <c r="D11"/>
  <c r="G16" i="175"/>
  <c r="E10" i="113"/>
  <c r="D15"/>
  <c r="P11" i="174"/>
  <c r="E5" i="113"/>
  <c r="C5"/>
  <c r="G11" i="175"/>
  <c r="B5" i="113"/>
  <c r="D5"/>
  <c r="B15"/>
  <c r="E15"/>
  <c r="C10"/>
  <c r="D10"/>
  <c r="C1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<sst xmlns="http://schemas.openxmlformats.org/spreadsheetml/2006/main" count="189" uniqueCount="146">
  <si>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</si>
  <si>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</si>
  <si>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</si>
  <si>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</si>
  <si>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</si>
  <si>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</si>
  <si>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</si>
  <si>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</si>
  <si>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</si>
  <si>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</si>
  <si>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</si>
  <si>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</si>
  <si>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</si>
  <si>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</si>
  <si>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</si>
  <si>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</si>
  <si>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</si>
  <si>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</si>
  <si>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</si>
  <si>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</si>
  <si>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</si>
  <si>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</si>
  <si>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</si>
  <si>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</si>
  <si>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</si>
  <si>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</si>
  <si>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</si>
  <si>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</si>
  <si>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</si>
  <si>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</si>
  <si>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</si>
  <si>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</si>
  <si>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</si>
  <si>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</si>
  <si>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</si>
  <si>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</si>
  <si>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</si>
  <si>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</si>
  <si>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</si>
  <si>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</si>
  <si>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</si>
  <si>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</si>
  <si>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</si>
  <si>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</si>
  <si>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</si>
  <si>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</si>
  <si>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</si>
  <si>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</si>
  <si>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</si>
  <si>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</si>
  <si>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</si>
  <si>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</si>
  <si>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</si>
  <si>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</si>
  <si>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</si>
  <si>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</si>
  <si>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</si>
  <si>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</si>
  <si>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</si>
  <si>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</si>
  <si>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</si>
  <si>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</si>
  <si>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</si>
  <si>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</si>
  <si>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</si>
  <si>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</si>
  <si>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</si>
  <si>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</si>
  <si>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</si>
  <si>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</si>
  <si>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</si>
  <si>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</si>
  <si>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</si>
  <si>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</si>
  <si>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</si>
  <si>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</si>
  <si>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</si>
  <si>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</si>
  <si>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</si>
  <si>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</si>
  <si>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</si>
  <si>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</si>
  <si>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</si>
  <si>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</si>
  <si>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</si>
  <si>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</si>
  <si>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</si>
  <si>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</si>
  <si>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</si>
  <si>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</si>
  <si>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</si>
  <si>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</si>
  <si>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</si>
  <si>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</si>
  <si>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</si>
  <si>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</si>
  <si>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</si>
  <si>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</si>
  <si>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</si>
  <si>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</si>
  <si>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</si>
  <si>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</si>
  <si>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</si>
  <si>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Vešović Ksenija</t>
  </si>
  <si>
    <t>2/2020</t>
  </si>
  <si>
    <t>Kovačević Nikita</t>
  </si>
  <si>
    <t>3/2020</t>
  </si>
  <si>
    <t>Šekularac Željka</t>
  </si>
  <si>
    <t>4/2020</t>
  </si>
  <si>
    <t>Barović Gaja</t>
  </si>
  <si>
    <t>5/2020</t>
  </si>
  <si>
    <t>Šekularac Željko</t>
  </si>
  <si>
    <t>6/2020</t>
  </si>
  <si>
    <t>Baletić Vuk</t>
  </si>
  <si>
    <t>7/2020</t>
  </si>
  <si>
    <t>Protić Jovana</t>
  </si>
  <si>
    <t>8/2020</t>
  </si>
  <si>
    <t>Korać Milan</t>
  </si>
  <si>
    <t>9/2020</t>
  </si>
  <si>
    <t>Petrović Nataša</t>
  </si>
  <si>
    <t>10/2020</t>
  </si>
  <si>
    <t>Subotić Dušan</t>
  </si>
  <si>
    <t>12/2020</t>
  </si>
  <si>
    <t>Bigović Aleksa</t>
  </si>
  <si>
    <t>13/2020</t>
  </si>
  <si>
    <t>Cvijetić Tijana</t>
  </si>
  <si>
    <t>15/2020</t>
  </si>
  <si>
    <t>Deretić Matija</t>
  </si>
  <si>
    <t>16/2020</t>
  </si>
  <si>
    <t>Ignatenko Danilo</t>
  </si>
  <si>
    <t>17/2020</t>
  </si>
  <si>
    <t>Terzić Nađa</t>
  </si>
  <si>
    <t>18/2020</t>
  </si>
  <si>
    <t>Dobrović Nina</t>
  </si>
  <si>
    <t>Prirodno matematički fakultet</t>
  </si>
  <si>
    <t>2020/2021</t>
  </si>
  <si>
    <t>Dragana Čarapić</t>
  </si>
  <si>
    <t>Miljan Bigović</t>
  </si>
  <si>
    <t>OBRAZAC za evidenciju osvojenih poena na predmetu i predlog ocjene, studijske 2020/2021. zimski semestar</t>
  </si>
  <si>
    <r>
      <t>STUDIJSKI PROGRAM:</t>
    </r>
    <r>
      <rPr>
        <sz val="11"/>
        <rFont val="Arial"/>
        <family val="2"/>
      </rPr>
      <t xml:space="preserve"> Fizika</t>
    </r>
  </si>
  <si>
    <r>
      <t>NASTAVNIK:</t>
    </r>
    <r>
      <rPr>
        <sz val="11"/>
        <rFont val="Arial"/>
        <family val="2"/>
      </rPr>
      <t xml:space="preserve"> Dragana Čarapić</t>
    </r>
  </si>
  <si>
    <r>
      <t>SARADNIK:</t>
    </r>
    <r>
      <rPr>
        <sz val="11"/>
        <rFont val="Arial"/>
        <family val="2"/>
      </rPr>
      <t xml:space="preserve"> Savo Kostić</t>
    </r>
  </si>
  <si>
    <r>
      <t>PREDMET:</t>
    </r>
    <r>
      <rPr>
        <sz val="11"/>
        <rFont val="Arial"/>
        <family val="2"/>
      </rPr>
      <t xml:space="preserve"> Engleski jezik 1</t>
    </r>
  </si>
  <si>
    <t>OBRAZAC ZA ZAKLJUČNE OCJENE, STUDIJSKE 2020/2021. ZIMSKI SEMESTAR</t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</si>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</sst>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144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134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135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16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136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137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R4" sqref="R4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1" t="s">
        <v>48</v>
      </c>
      <c r="X1" s="104" t="s">
        <v>32</v>
      </c>
      <c r="Y1" s="104" t="s">
        <v>31</v>
      </c>
      <c r="Z1" s="109" t="s">
        <v>0</v>
      </c>
    </row>
    <row r="2" spans="1:27" ht="13.5" thickBot="1">
      <c r="A2" s="102"/>
      <c r="B2" s="107"/>
      <c r="C2" s="105"/>
      <c r="D2" s="107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5"/>
      <c r="T2" s="105"/>
      <c r="U2" s="105"/>
      <c r="V2" s="105"/>
      <c r="W2" s="112"/>
      <c r="X2" s="105"/>
      <c r="Y2" s="105"/>
      <c r="Z2" s="110"/>
      <c r="AA2" s="38"/>
    </row>
    <row r="3" spans="1:27">
      <c r="A3" s="46">
        <v>2</v>
      </c>
      <c r="B3" s="47" t="s">
        <v>102</v>
      </c>
      <c r="C3" s="48" t="s">
        <v>103</v>
      </c>
      <c r="D3" s="49"/>
      <c r="E3" s="49"/>
      <c r="F3" s="49"/>
      <c r="G3" s="49"/>
      <c r="H3" s="49"/>
      <c r="I3" s="49"/>
      <c r="J3" s="49"/>
      <c r="K3" s="49">
        <v>35.5</v>
      </c>
      <c r="L3" s="49"/>
      <c r="M3" s="49"/>
      <c r="N3" s="49"/>
      <c r="O3" s="49"/>
      <c r="P3" s="49"/>
      <c r="Q3" s="49">
        <v>43</v>
      </c>
      <c r="R3" s="49">
        <v>0</v>
      </c>
      <c r="S3" s="50">
        <f t="shared" ref="S3:S18" si="0">SUM(E3:J3)</f>
        <v>0</v>
      </c>
      <c r="T3" s="50">
        <f t="shared" ref="T3:T18" si="1">IF(AND(ISBLANK(K3),ISBLANK(L3)),"",MAX(K3,L3))</f>
        <v>35.5</v>
      </c>
      <c r="U3" s="50" t="str">
        <f t="shared" ref="U3:U18" si="2">IF(AND(ISBLANK(M3),ISBLANK(N3)),"",MAX(M3,N3))</f>
        <v/>
      </c>
      <c r="V3" s="50" t="str">
        <f t="shared" ref="V3:V18" si="3">IF(AND(ISBLANK(O3),ISBLANK(P3)),"",MAX(O3,P3))</f>
        <v/>
      </c>
      <c r="W3" s="50">
        <f t="shared" ref="W3:W18" si="4">D3 + SUM(S3:V3)</f>
        <v>35.5</v>
      </c>
      <c r="X3" s="50">
        <f t="shared" ref="X3:X18" si="5">IF(AND(ISBLANK(Q3),ISBLANK(R3)),"",MAX(Q3,R3))</f>
        <v>43</v>
      </c>
      <c r="Y3" s="50">
        <f t="shared" ref="Y3:Y18" si="6">SUM(W3:X3)</f>
        <v>78.5</v>
      </c>
      <c r="Z3" s="51" t="str">
        <f t="shared" ref="Z3:Z18" si="7">IF(X3="","",VLOOKUP(Y3,Ocjene,2))</f>
        <v>C</v>
      </c>
    </row>
    <row r="4" spans="1:27">
      <c r="A4" s="52">
        <v>3</v>
      </c>
      <c r="B4" s="53" t="s">
        <v>104</v>
      </c>
      <c r="C4" s="54" t="s">
        <v>105</v>
      </c>
      <c r="D4" s="55"/>
      <c r="E4" s="55"/>
      <c r="F4" s="55"/>
      <c r="G4" s="55"/>
      <c r="H4" s="55"/>
      <c r="I4" s="55"/>
      <c r="J4" s="55"/>
      <c r="K4" s="55"/>
      <c r="L4" s="55">
        <v>41.5</v>
      </c>
      <c r="M4" s="55"/>
      <c r="N4" s="55"/>
      <c r="O4" s="55"/>
      <c r="P4" s="55"/>
      <c r="Q4" s="55">
        <v>45.5</v>
      </c>
      <c r="R4" s="55"/>
      <c r="S4" s="56">
        <f t="shared" si="0"/>
        <v>0</v>
      </c>
      <c r="T4" s="56">
        <f t="shared" si="1"/>
        <v>41.5</v>
      </c>
      <c r="U4" s="56" t="str">
        <f t="shared" si="2"/>
        <v/>
      </c>
      <c r="V4" s="56" t="str">
        <f t="shared" si="3"/>
        <v/>
      </c>
      <c r="W4" s="56">
        <f t="shared" si="4"/>
        <v>41.5</v>
      </c>
      <c r="X4" s="56">
        <f t="shared" si="5"/>
        <v>45.5</v>
      </c>
      <c r="Y4" s="56">
        <f t="shared" si="6"/>
        <v>87</v>
      </c>
      <c r="Z4" s="57" t="str">
        <f t="shared" si="7"/>
        <v>B</v>
      </c>
    </row>
    <row r="5" spans="1:27">
      <c r="A5" s="52">
        <v>4</v>
      </c>
      <c r="B5" s="53" t="s">
        <v>106</v>
      </c>
      <c r="C5" s="54" t="s">
        <v>107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>
        <f t="shared" si="0"/>
        <v>0</v>
      </c>
      <c r="T5" s="56" t="str">
        <f t="shared" si="1"/>
        <v/>
      </c>
      <c r="U5" s="56" t="str">
        <f t="shared" si="2"/>
        <v/>
      </c>
      <c r="V5" s="56" t="str">
        <f t="shared" si="3"/>
        <v/>
      </c>
      <c r="W5" s="56">
        <f t="shared" si="4"/>
        <v>0</v>
      </c>
      <c r="X5" s="56" t="str">
        <f t="shared" si="5"/>
        <v/>
      </c>
      <c r="Y5" s="56">
        <f t="shared" si="6"/>
        <v>0</v>
      </c>
      <c r="Z5" s="57" t="str">
        <f t="shared" si="7"/>
        <v/>
      </c>
    </row>
    <row r="6" spans="1:27">
      <c r="A6" s="52">
        <v>5</v>
      </c>
      <c r="B6" s="53" t="s">
        <v>108</v>
      </c>
      <c r="C6" s="54" t="s">
        <v>109</v>
      </c>
      <c r="D6" s="55"/>
      <c r="E6" s="55"/>
      <c r="F6" s="55"/>
      <c r="G6" s="55"/>
      <c r="H6" s="55"/>
      <c r="I6" s="55"/>
      <c r="J6" s="55"/>
      <c r="K6" s="55">
        <v>0</v>
      </c>
      <c r="L6" s="55"/>
      <c r="M6" s="55"/>
      <c r="N6" s="55"/>
      <c r="O6" s="55"/>
      <c r="P6" s="55"/>
      <c r="Q6" s="55"/>
      <c r="R6" s="55">
        <v>0</v>
      </c>
      <c r="S6" s="56">
        <v>0</v>
      </c>
      <c r="T6" s="56">
        <f t="shared" si="1"/>
        <v>0</v>
      </c>
      <c r="U6" s="56" t="str">
        <f t="shared" si="2"/>
        <v/>
      </c>
      <c r="V6" s="56" t="str">
        <f t="shared" si="3"/>
        <v/>
      </c>
      <c r="W6" s="56">
        <f t="shared" si="4"/>
        <v>0</v>
      </c>
      <c r="X6" s="56">
        <f t="shared" si="5"/>
        <v>0</v>
      </c>
      <c r="Y6" s="56">
        <f t="shared" si="6"/>
        <v>0</v>
      </c>
      <c r="Z6" s="57" t="str">
        <f t="shared" si="7"/>
        <v>F</v>
      </c>
    </row>
    <row r="7" spans="1:27">
      <c r="A7" s="52">
        <v>6</v>
      </c>
      <c r="B7" s="53" t="s">
        <v>110</v>
      </c>
      <c r="C7" s="54" t="s">
        <v>111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>
        <f t="shared" si="0"/>
        <v>0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 t="str">
        <f t="shared" si="5"/>
        <v/>
      </c>
      <c r="Y7" s="56">
        <f t="shared" si="6"/>
        <v>0</v>
      </c>
      <c r="Z7" s="57" t="str">
        <f t="shared" si="7"/>
        <v/>
      </c>
    </row>
    <row r="8" spans="1:27">
      <c r="A8" s="52">
        <v>7</v>
      </c>
      <c r="B8" s="53" t="s">
        <v>112</v>
      </c>
      <c r="C8" s="54" t="s">
        <v>113</v>
      </c>
      <c r="D8" s="55"/>
      <c r="E8" s="55"/>
      <c r="F8" s="55"/>
      <c r="G8" s="55"/>
      <c r="H8" s="55"/>
      <c r="I8" s="55"/>
      <c r="J8" s="55"/>
      <c r="K8" s="55">
        <v>0</v>
      </c>
      <c r="L8" s="55"/>
      <c r="M8" s="55"/>
      <c r="N8" s="55"/>
      <c r="O8" s="55"/>
      <c r="P8" s="55"/>
      <c r="Q8" s="55">
        <v>34</v>
      </c>
      <c r="R8" s="55"/>
      <c r="S8" s="56">
        <f t="shared" si="0"/>
        <v>0</v>
      </c>
      <c r="T8" s="56">
        <f t="shared" si="1"/>
        <v>0</v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>
        <f t="shared" si="5"/>
        <v>34</v>
      </c>
      <c r="Y8" s="56">
        <f t="shared" si="6"/>
        <v>34</v>
      </c>
      <c r="Z8" s="57" t="str">
        <f t="shared" si="7"/>
        <v>F</v>
      </c>
    </row>
    <row r="9" spans="1:27">
      <c r="A9" s="52">
        <v>8</v>
      </c>
      <c r="B9" s="53" t="s">
        <v>114</v>
      </c>
      <c r="C9" s="54" t="s">
        <v>115</v>
      </c>
      <c r="D9" s="55"/>
      <c r="E9" s="55"/>
      <c r="F9" s="55"/>
      <c r="G9" s="55"/>
      <c r="H9" s="55"/>
      <c r="I9" s="55"/>
      <c r="J9" s="55"/>
      <c r="K9" s="55">
        <v>45.5</v>
      </c>
      <c r="L9" s="55"/>
      <c r="M9" s="55"/>
      <c r="N9" s="55"/>
      <c r="O9" s="55"/>
      <c r="P9" s="55"/>
      <c r="Q9" s="55">
        <v>48</v>
      </c>
      <c r="R9" s="55"/>
      <c r="S9" s="56">
        <f t="shared" si="0"/>
        <v>0</v>
      </c>
      <c r="T9" s="56">
        <f t="shared" si="1"/>
        <v>45.5</v>
      </c>
      <c r="U9" s="56" t="str">
        <f t="shared" si="2"/>
        <v/>
      </c>
      <c r="V9" s="56" t="str">
        <f t="shared" si="3"/>
        <v/>
      </c>
      <c r="W9" s="56">
        <f t="shared" si="4"/>
        <v>45.5</v>
      </c>
      <c r="X9" s="56">
        <f t="shared" si="5"/>
        <v>48</v>
      </c>
      <c r="Y9" s="56">
        <f t="shared" si="6"/>
        <v>93.5</v>
      </c>
      <c r="Z9" s="57" t="str">
        <f t="shared" si="7"/>
        <v>A</v>
      </c>
    </row>
    <row r="10" spans="1:27">
      <c r="A10" s="52">
        <v>9</v>
      </c>
      <c r="B10" s="53" t="s">
        <v>116</v>
      </c>
      <c r="C10" s="54" t="s">
        <v>117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 t="str">
        <f t="shared" si="5"/>
        <v/>
      </c>
      <c r="Y10" s="56">
        <f t="shared" si="6"/>
        <v>0</v>
      </c>
      <c r="Z10" s="57" t="str">
        <f t="shared" si="7"/>
        <v/>
      </c>
    </row>
    <row r="11" spans="1:27">
      <c r="A11" s="52">
        <v>10</v>
      </c>
      <c r="B11" s="53" t="s">
        <v>118</v>
      </c>
      <c r="C11" s="54" t="s">
        <v>119</v>
      </c>
      <c r="D11" s="55"/>
      <c r="E11" s="55"/>
      <c r="F11" s="55"/>
      <c r="G11" s="55"/>
      <c r="H11" s="55"/>
      <c r="I11" s="55"/>
      <c r="J11" s="55"/>
      <c r="K11" s="55">
        <v>0</v>
      </c>
      <c r="L11" s="55"/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0</v>
      </c>
      <c r="U11" s="56" t="str">
        <f t="shared" si="2"/>
        <v/>
      </c>
      <c r="V11" s="56" t="str">
        <f t="shared" si="3"/>
        <v/>
      </c>
      <c r="W11" s="56">
        <f t="shared" si="4"/>
        <v>0</v>
      </c>
      <c r="X11" s="56">
        <f t="shared" si="5"/>
        <v>0</v>
      </c>
      <c r="Y11" s="56">
        <f t="shared" si="6"/>
        <v>0</v>
      </c>
      <c r="Z11" s="57" t="str">
        <f t="shared" si="7"/>
        <v>F</v>
      </c>
    </row>
    <row r="12" spans="1:27">
      <c r="A12" s="52">
        <v>11</v>
      </c>
      <c r="B12" s="53" t="s">
        <v>120</v>
      </c>
      <c r="C12" s="54" t="s">
        <v>121</v>
      </c>
      <c r="D12" s="55"/>
      <c r="E12" s="55"/>
      <c r="F12" s="55"/>
      <c r="G12" s="55"/>
      <c r="H12" s="55"/>
      <c r="I12" s="55"/>
      <c r="J12" s="55"/>
      <c r="K12" s="55">
        <v>50</v>
      </c>
      <c r="L12" s="55"/>
      <c r="M12" s="55"/>
      <c r="N12" s="55"/>
      <c r="O12" s="55"/>
      <c r="P12" s="55"/>
      <c r="Q12" s="55">
        <v>48</v>
      </c>
      <c r="R12" s="55">
        <v>0</v>
      </c>
      <c r="S12" s="56">
        <f t="shared" si="0"/>
        <v>0</v>
      </c>
      <c r="T12" s="56">
        <f t="shared" si="1"/>
        <v>50</v>
      </c>
      <c r="U12" s="56" t="str">
        <f t="shared" si="2"/>
        <v/>
      </c>
      <c r="V12" s="56" t="str">
        <f t="shared" si="3"/>
        <v/>
      </c>
      <c r="W12" s="56">
        <f t="shared" si="4"/>
        <v>50</v>
      </c>
      <c r="X12" s="56">
        <f t="shared" si="5"/>
        <v>48</v>
      </c>
      <c r="Y12" s="56">
        <f t="shared" si="6"/>
        <v>98</v>
      </c>
      <c r="Z12" s="57" t="str">
        <f t="shared" si="7"/>
        <v>A</v>
      </c>
    </row>
    <row r="13" spans="1:27">
      <c r="A13" s="52">
        <v>12</v>
      </c>
      <c r="B13" s="53" t="s">
        <v>122</v>
      </c>
      <c r="C13" s="54" t="s">
        <v>123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f t="shared" si="0"/>
        <v>0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 t="str">
        <f t="shared" si="5"/>
        <v/>
      </c>
      <c r="Y13" s="56">
        <f t="shared" si="6"/>
        <v>0</v>
      </c>
      <c r="Z13" s="57" t="str">
        <f t="shared" si="7"/>
        <v/>
      </c>
    </row>
    <row r="14" spans="1:27">
      <c r="A14" s="52">
        <v>13</v>
      </c>
      <c r="B14" s="53" t="s">
        <v>124</v>
      </c>
      <c r="C14" s="54" t="s">
        <v>125</v>
      </c>
      <c r="D14" s="55"/>
      <c r="E14" s="55"/>
      <c r="F14" s="55"/>
      <c r="G14" s="55"/>
      <c r="H14" s="55"/>
      <c r="I14" s="55"/>
      <c r="J14" s="55"/>
      <c r="K14" s="55">
        <v>47</v>
      </c>
      <c r="L14" s="55"/>
      <c r="M14" s="55"/>
      <c r="N14" s="55"/>
      <c r="O14" s="55"/>
      <c r="P14" s="55"/>
      <c r="Q14" s="55">
        <v>44</v>
      </c>
      <c r="R14" s="55"/>
      <c r="S14" s="56">
        <f t="shared" si="0"/>
        <v>0</v>
      </c>
      <c r="T14" s="56">
        <f t="shared" si="1"/>
        <v>47</v>
      </c>
      <c r="U14" s="56" t="str">
        <f t="shared" si="2"/>
        <v/>
      </c>
      <c r="V14" s="56" t="str">
        <f t="shared" si="3"/>
        <v/>
      </c>
      <c r="W14" s="56">
        <f t="shared" si="4"/>
        <v>47</v>
      </c>
      <c r="X14" s="56">
        <f t="shared" si="5"/>
        <v>44</v>
      </c>
      <c r="Y14" s="56">
        <f t="shared" si="6"/>
        <v>91</v>
      </c>
      <c r="Z14" s="57" t="str">
        <f t="shared" si="7"/>
        <v>A</v>
      </c>
    </row>
    <row r="15" spans="1:27">
      <c r="A15" s="52">
        <v>14</v>
      </c>
      <c r="B15" s="53" t="s">
        <v>126</v>
      </c>
      <c r="C15" s="54" t="s">
        <v>127</v>
      </c>
      <c r="D15" s="55"/>
      <c r="E15" s="55"/>
      <c r="F15" s="55"/>
      <c r="G15" s="55"/>
      <c r="H15" s="55"/>
      <c r="I15" s="55"/>
      <c r="J15" s="55"/>
      <c r="K15" s="55">
        <v>38.5</v>
      </c>
      <c r="L15" s="55"/>
      <c r="M15" s="55"/>
      <c r="N15" s="55"/>
      <c r="O15" s="55"/>
      <c r="P15" s="55"/>
      <c r="Q15" s="55">
        <v>42</v>
      </c>
      <c r="R15" s="55">
        <v>0</v>
      </c>
      <c r="S15" s="56">
        <f t="shared" si="0"/>
        <v>0</v>
      </c>
      <c r="T15" s="56">
        <f t="shared" si="1"/>
        <v>38.5</v>
      </c>
      <c r="U15" s="56" t="str">
        <f t="shared" si="2"/>
        <v/>
      </c>
      <c r="V15" s="56" t="str">
        <f t="shared" si="3"/>
        <v/>
      </c>
      <c r="W15" s="56">
        <f t="shared" si="4"/>
        <v>38.5</v>
      </c>
      <c r="X15" s="56">
        <f t="shared" si="5"/>
        <v>42</v>
      </c>
      <c r="Y15" s="56">
        <f t="shared" si="6"/>
        <v>80.5</v>
      </c>
      <c r="Z15" s="57" t="str">
        <f t="shared" si="7"/>
        <v>B</v>
      </c>
    </row>
    <row r="16" spans="1:27" ht="12" customHeight="1">
      <c r="A16" s="52">
        <v>15</v>
      </c>
      <c r="B16" s="53" t="s">
        <v>128</v>
      </c>
      <c r="C16" s="54" t="s">
        <v>129</v>
      </c>
      <c r="D16" s="55"/>
      <c r="E16" s="55"/>
      <c r="F16" s="55"/>
      <c r="G16" s="55"/>
      <c r="H16" s="55"/>
      <c r="I16" s="55"/>
      <c r="J16" s="55"/>
      <c r="K16" s="55">
        <v>0</v>
      </c>
      <c r="L16" s="55"/>
      <c r="M16" s="55"/>
      <c r="N16" s="55"/>
      <c r="O16" s="55"/>
      <c r="P16" s="55"/>
      <c r="Q16" s="55"/>
      <c r="R16" s="55">
        <v>0</v>
      </c>
      <c r="S16" s="56">
        <f t="shared" si="0"/>
        <v>0</v>
      </c>
      <c r="T16" s="56">
        <f t="shared" si="1"/>
        <v>0</v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130</v>
      </c>
      <c r="C17" s="54" t="s">
        <v>131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>
        <f t="shared" si="0"/>
        <v>0</v>
      </c>
      <c r="T17" s="56" t="str">
        <f t="shared" si="1"/>
        <v/>
      </c>
      <c r="U17" s="56" t="str">
        <f t="shared" si="2"/>
        <v/>
      </c>
      <c r="V17" s="56" t="str">
        <f t="shared" si="3"/>
        <v/>
      </c>
      <c r="W17" s="56">
        <f t="shared" si="4"/>
        <v>0</v>
      </c>
      <c r="X17" s="56" t="str">
        <f t="shared" si="5"/>
        <v/>
      </c>
      <c r="Y17" s="56">
        <f t="shared" si="6"/>
        <v>0</v>
      </c>
      <c r="Z17" s="57" t="str">
        <f t="shared" si="7"/>
        <v/>
      </c>
    </row>
    <row r="18" spans="1:26" ht="13.5" thickBot="1">
      <c r="A18" s="58">
        <v>17</v>
      </c>
      <c r="B18" s="59" t="s">
        <v>132</v>
      </c>
      <c r="C18" s="60" t="s">
        <v>133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>
        <f t="shared" si="0"/>
        <v>0</v>
      </c>
      <c r="T18" s="62" t="str">
        <f t="shared" si="1"/>
        <v/>
      </c>
      <c r="U18" s="62" t="str">
        <f t="shared" si="2"/>
        <v/>
      </c>
      <c r="V18" s="62" t="str">
        <f t="shared" si="3"/>
        <v/>
      </c>
      <c r="W18" s="62">
        <f t="shared" si="4"/>
        <v>0</v>
      </c>
      <c r="X18" s="62" t="str">
        <f t="shared" si="5"/>
        <v/>
      </c>
      <c r="Y18" s="62">
        <f t="shared" si="6"/>
        <v>0</v>
      </c>
      <c r="Z18" s="63" t="str">
        <f t="shared" si="7"/>
        <v/>
      </c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18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10</v>
      </c>
      <c r="C5" s="30">
        <f ca="1">COUNTIF(INDIRECT("Spisak!T3:T"&amp;E1),"&gt;="&amp;(0.5*Parametri!D12))</f>
        <v>6</v>
      </c>
      <c r="D5" s="30">
        <f ca="1">COUNTIF(INDIRECT("Spisak!T3:T"&amp;E1),"&lt;"&amp;(0.1*Parametri!D12))</f>
        <v>4</v>
      </c>
      <c r="E5" s="31">
        <f ca="1">COUNTIF(INDIRECT("Spisak!T3:T"&amp;E1),"&gt;="&amp;(0.9*Parametri!D12))</f>
        <v>3</v>
      </c>
    </row>
    <row r="6" spans="2:5" ht="13.5" thickBot="1">
      <c r="B6" s="32" t="s">
        <v>42</v>
      </c>
      <c r="C6" s="33">
        <f ca="1">IF($B$5&gt;0,C5/$B$5,"")</f>
        <v>0.6</v>
      </c>
      <c r="D6" s="33">
        <f ca="1">IF($B$5&gt;0,D5/$B$5,"")</f>
        <v>0.4</v>
      </c>
      <c r="E6" s="34">
        <f ca="1">IF($B$5&gt;0,E5/$B$5,"")</f>
        <v>0.3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15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20.100000000000001" customHeight="1">
      <c r="A2" s="118" t="s">
        <v>139</v>
      </c>
      <c r="B2" s="119"/>
      <c r="C2" s="119"/>
      <c r="D2" s="119"/>
      <c r="E2" s="119"/>
      <c r="F2" s="119"/>
      <c r="G2" s="119"/>
      <c r="H2" s="119"/>
      <c r="I2" s="119"/>
      <c r="J2" s="119" t="s">
        <v>91</v>
      </c>
      <c r="K2" s="119"/>
      <c r="L2" s="119"/>
      <c r="M2" s="119"/>
      <c r="N2" s="119"/>
      <c r="O2" s="119"/>
      <c r="P2" s="120"/>
    </row>
    <row r="3" spans="1:16" s="41" customFormat="1" ht="30" customHeight="1" thickBot="1">
      <c r="A3" s="121" t="s">
        <v>145</v>
      </c>
      <c r="B3" s="122"/>
      <c r="C3" s="122"/>
      <c r="D3" s="122"/>
      <c r="E3" s="122" t="s">
        <v>101</v>
      </c>
      <c r="F3" s="122"/>
      <c r="G3" s="122"/>
      <c r="H3" s="122"/>
      <c r="I3" s="122"/>
      <c r="J3" s="122" t="s">
        <v>140</v>
      </c>
      <c r="K3" s="122"/>
      <c r="L3" s="122"/>
      <c r="M3" s="122"/>
      <c r="N3" s="122" t="s">
        <v>141</v>
      </c>
      <c r="O3" s="122"/>
      <c r="P3" s="123"/>
    </row>
    <row r="4" spans="1:16" ht="13.5" thickBot="1"/>
    <row r="5" spans="1:16" ht="24" customHeight="1">
      <c r="A5" s="130" t="s">
        <v>72</v>
      </c>
      <c r="B5" s="124" t="s">
        <v>73</v>
      </c>
      <c r="C5" s="133" t="s">
        <v>74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24" t="s">
        <v>85</v>
      </c>
      <c r="P5" s="127" t="s">
        <v>86</v>
      </c>
    </row>
    <row r="6" spans="1:16">
      <c r="A6" s="131"/>
      <c r="B6" s="125"/>
      <c r="C6" s="125" t="s">
        <v>75</v>
      </c>
      <c r="D6" s="125" t="s">
        <v>25</v>
      </c>
      <c r="E6" s="125"/>
      <c r="F6" s="125"/>
      <c r="G6" s="125"/>
      <c r="H6" s="125"/>
      <c r="I6" s="125"/>
      <c r="J6" s="125" t="s">
        <v>81</v>
      </c>
      <c r="K6" s="125"/>
      <c r="L6" s="125"/>
      <c r="M6" s="125" t="s">
        <v>82</v>
      </c>
      <c r="N6" s="125"/>
      <c r="O6" s="125"/>
      <c r="P6" s="128"/>
    </row>
    <row r="7" spans="1:16" ht="13.5" thickBot="1">
      <c r="A7" s="132"/>
      <c r="B7" s="126"/>
      <c r="C7" s="126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26"/>
      <c r="P7" s="129"/>
    </row>
    <row r="8" spans="1:16" ht="12.95" customHeight="1">
      <c r="A8" s="72" t="str">
        <f>Spisak!B3</f>
        <v>1/2020</v>
      </c>
      <c r="B8" s="75" t="str">
        <f>Spisak!C3</f>
        <v>Vešović Ksenija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>
        <f>Spisak!T3</f>
        <v>35.5</v>
      </c>
      <c r="K8" s="66" t="str">
        <f>Spisak!U3</f>
        <v/>
      </c>
      <c r="L8" s="66" t="str">
        <f>Spisak!V3</f>
        <v/>
      </c>
      <c r="M8" s="66">
        <f>Spisak!Q3</f>
        <v>43</v>
      </c>
      <c r="N8" s="66">
        <f>Spisak!R3</f>
        <v>0</v>
      </c>
      <c r="O8" s="66">
        <f>Spisak!Y3</f>
        <v>78.5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Kovačević Nikita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41.5</v>
      </c>
      <c r="K9" s="68" t="str">
        <f>Spisak!U4</f>
        <v/>
      </c>
      <c r="L9" s="68" t="str">
        <f>Spisak!V4</f>
        <v/>
      </c>
      <c r="M9" s="68">
        <f>Spisak!Q4</f>
        <v>45.5</v>
      </c>
      <c r="N9" s="68">
        <f>Spisak!R4</f>
        <v>0</v>
      </c>
      <c r="O9" s="68">
        <f>Spisak!Y4</f>
        <v>87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Šekularac Željka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 t="str">
        <f>Spisak!T5</f>
        <v/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Barović Gaja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0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0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Šekularac Željko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Baletić Vuk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0</v>
      </c>
      <c r="K13" s="68" t="str">
        <f>Spisak!U8</f>
        <v/>
      </c>
      <c r="L13" s="68" t="str">
        <f>Spisak!V8</f>
        <v/>
      </c>
      <c r="M13" s="68">
        <f>Spisak!Q8</f>
        <v>34</v>
      </c>
      <c r="N13" s="68">
        <f>Spisak!R8</f>
        <v>0</v>
      </c>
      <c r="O13" s="68">
        <f>Spisak!Y8</f>
        <v>34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Protić Jovana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45.5</v>
      </c>
      <c r="K14" s="68" t="str">
        <f>Spisak!U9</f>
        <v/>
      </c>
      <c r="L14" s="68" t="str">
        <f>Spisak!V9</f>
        <v/>
      </c>
      <c r="M14" s="68">
        <f>Spisak!Q9</f>
        <v>48</v>
      </c>
      <c r="N14" s="68">
        <f>Spisak!R9</f>
        <v>0</v>
      </c>
      <c r="O14" s="68">
        <f>Spisak!Y9</f>
        <v>93.5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Korać Milan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Petrović Nataša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0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0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Subotić Dušan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50</v>
      </c>
      <c r="K17" s="68" t="str">
        <f>Spisak!U12</f>
        <v/>
      </c>
      <c r="L17" s="68" t="str">
        <f>Spisak!V12</f>
        <v/>
      </c>
      <c r="M17" s="68">
        <f>Spisak!Q12</f>
        <v>48</v>
      </c>
      <c r="N17" s="68">
        <f>Spisak!R12</f>
        <v>0</v>
      </c>
      <c r="O17" s="68">
        <f>Spisak!Y12</f>
        <v>98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12/2020</v>
      </c>
      <c r="B18" s="76" t="str">
        <f>Spisak!C13</f>
        <v>Bigović Aleksa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13/2020</v>
      </c>
      <c r="B19" s="76" t="str">
        <f>Spisak!C14</f>
        <v>Cvijetić Tijana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>
        <f>Spisak!T14</f>
        <v>47</v>
      </c>
      <c r="K19" s="68" t="str">
        <f>Spisak!U14</f>
        <v/>
      </c>
      <c r="L19" s="68" t="str">
        <f>Spisak!V14</f>
        <v/>
      </c>
      <c r="M19" s="68">
        <f>Spisak!Q14</f>
        <v>44</v>
      </c>
      <c r="N19" s="68">
        <f>Spisak!R14</f>
        <v>0</v>
      </c>
      <c r="O19" s="68">
        <f>Spisak!Y14</f>
        <v>91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15/2020</v>
      </c>
      <c r="B20" s="86" t="str">
        <f>Spisak!C15</f>
        <v>Deretić Matija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>
        <f>Spisak!T15</f>
        <v>38.5</v>
      </c>
      <c r="K20" s="87" t="str">
        <f>Spisak!U15</f>
        <v/>
      </c>
      <c r="L20" s="87" t="str">
        <f>Spisak!V15</f>
        <v/>
      </c>
      <c r="M20" s="87">
        <f>Spisak!Q15</f>
        <v>42</v>
      </c>
      <c r="N20" s="87">
        <f>Spisak!R15</f>
        <v>0</v>
      </c>
      <c r="O20" s="87">
        <f>Spisak!Y15</f>
        <v>80.5</v>
      </c>
      <c r="P20" s="88" t="e">
        <f ca="1">Spisak!Z15 &amp; OcjenaSlovima(Spisak!Z15)</f>
        <v>#NAME?</v>
      </c>
    </row>
    <row r="21" spans="1:16">
      <c r="A21" s="73" t="str">
        <f>Spisak!B16</f>
        <v>16/2020</v>
      </c>
      <c r="B21" s="76" t="str">
        <f>Spisak!C16</f>
        <v>Ignatenko Danilo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>
        <f>Spisak!T16</f>
        <v>0</v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17/2020</v>
      </c>
      <c r="B22" s="76" t="str">
        <f>Spisak!C17</f>
        <v>Terzić Nađa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 t="str">
        <f>Spisak!T17</f>
        <v/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0</v>
      </c>
      <c r="P22" s="69" t="e">
        <f ca="1">Spisak!Z17 &amp; OcjenaSlovima(Spisak!Z17)</f>
        <v>#NAME?</v>
      </c>
    </row>
    <row r="23" spans="1:16">
      <c r="A23" s="73" t="str">
        <f>Spisak!B18</f>
        <v>18/2020</v>
      </c>
      <c r="B23" s="76" t="str">
        <f>Spisak!C18</f>
        <v>Dobrović Nina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>
        <f>Spisak!B19</f>
        <v>0</v>
      </c>
      <c r="B24" s="76">
        <f>Spisak!C19</f>
        <v>0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>
        <f>Spisak!T19</f>
        <v>0</v>
      </c>
      <c r="K24" s="68">
        <f>Spisak!U19</f>
        <v>0</v>
      </c>
      <c r="L24" s="68">
        <f>Spisak!V19</f>
        <v>0</v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>
        <f>Spisak!B20</f>
        <v>0</v>
      </c>
      <c r="B25" s="76">
        <f>Spisak!C20</f>
        <v>0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0</v>
      </c>
      <c r="K25" s="68">
        <f>Spisak!U20</f>
        <v>0</v>
      </c>
      <c r="L25" s="68">
        <f>Spisak!V20</f>
        <v>0</v>
      </c>
      <c r="M25" s="68">
        <f>Spisak!Q20</f>
        <v>0</v>
      </c>
      <c r="N25" s="68">
        <f>Spisak!R20</f>
        <v>0</v>
      </c>
      <c r="O25" s="68">
        <f>Spisak!Y20</f>
        <v>0</v>
      </c>
      <c r="P25" s="69" t="e">
        <f ca="1">Spisak!Z20 &amp; OcjenaSlovima(Spisak!Z20)</f>
        <v>#NAME?</v>
      </c>
    </row>
    <row r="26" spans="1:16">
      <c r="A26" s="73">
        <f>Spisak!B21</f>
        <v>0</v>
      </c>
      <c r="B26" s="76">
        <f>Spisak!C21</f>
        <v>0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0</v>
      </c>
      <c r="K26" s="68">
        <f>Spisak!U21</f>
        <v>0</v>
      </c>
      <c r="L26" s="68">
        <f>Spisak!V21</f>
        <v>0</v>
      </c>
      <c r="M26" s="68">
        <f>Spisak!Q21</f>
        <v>0</v>
      </c>
      <c r="N26" s="68">
        <f>Spisak!R21</f>
        <v>0</v>
      </c>
      <c r="O26" s="68">
        <f>Spisak!Y21</f>
        <v>0</v>
      </c>
      <c r="P26" s="69" t="e">
        <f ca="1">Spisak!Z21 &amp; OcjenaSlovima(Spisak!Z21)</f>
        <v>#NAME?</v>
      </c>
    </row>
    <row r="27" spans="1:16">
      <c r="A27" s="73">
        <f>Spisak!B22</f>
        <v>0</v>
      </c>
      <c r="B27" s="76">
        <f>Spisak!C22</f>
        <v>0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0</v>
      </c>
      <c r="K27" s="68">
        <f>Spisak!U22</f>
        <v>0</v>
      </c>
      <c r="L27" s="68">
        <f>Spisak!V22</f>
        <v>0</v>
      </c>
      <c r="M27" s="68">
        <f>Spisak!Q22</f>
        <v>0</v>
      </c>
      <c r="N27" s="68">
        <f>Spisak!R22</f>
        <v>0</v>
      </c>
      <c r="O27" s="68">
        <f>Spisak!Y22</f>
        <v>0</v>
      </c>
      <c r="P27" s="69" t="e">
        <f ca="1">Spisak!Z22 &amp; OcjenaSlovima(Spisak!Z22)</f>
        <v>#NAME?</v>
      </c>
    </row>
    <row r="28" spans="1:16">
      <c r="A28" s="73">
        <f>Spisak!B23</f>
        <v>0</v>
      </c>
      <c r="B28" s="76">
        <f>Spisak!C23</f>
        <v>0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>
        <f>Spisak!T23</f>
        <v>0</v>
      </c>
      <c r="K28" s="68">
        <f>Spisak!U23</f>
        <v>0</v>
      </c>
      <c r="L28" s="68">
        <f>Spisak!V23</f>
        <v>0</v>
      </c>
      <c r="M28" s="68">
        <f>Spisak!Q23</f>
        <v>0</v>
      </c>
      <c r="N28" s="68">
        <f>Spisak!R23</f>
        <v>0</v>
      </c>
      <c r="O28" s="68">
        <f>Spisak!Y23</f>
        <v>0</v>
      </c>
      <c r="P28" s="69" t="e">
        <f ca="1">Spisak!Z23 &amp; OcjenaSlovima(Spisak!Z23)</f>
        <v>#NAME?</v>
      </c>
    </row>
    <row r="29" spans="1:16">
      <c r="A29" s="73">
        <f>Spisak!B24</f>
        <v>0</v>
      </c>
      <c r="B29" s="76">
        <f>Spisak!C24</f>
        <v>0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>
        <f>Spisak!T24</f>
        <v>0</v>
      </c>
      <c r="K29" s="68">
        <f>Spisak!U24</f>
        <v>0</v>
      </c>
      <c r="L29" s="68">
        <f>Spisak!V24</f>
        <v>0</v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>
        <f>Spisak!B25</f>
        <v>0</v>
      </c>
      <c r="B30" s="76">
        <f>Spisak!C25</f>
        <v>0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0</v>
      </c>
      <c r="K30" s="68">
        <f>Spisak!U25</f>
        <v>0</v>
      </c>
      <c r="L30" s="68">
        <f>Spisak!V25</f>
        <v>0</v>
      </c>
      <c r="M30" s="68">
        <f>Spisak!Q25</f>
        <v>0</v>
      </c>
      <c r="N30" s="68">
        <f>Spisak!R25</f>
        <v>0</v>
      </c>
      <c r="O30" s="68">
        <f>Spisak!Y25</f>
        <v>0</v>
      </c>
      <c r="P30" s="69" t="e">
        <f ca="1">Spisak!Z25 &amp; OcjenaSlovima(Spisak!Z25)</f>
        <v>#NAME?</v>
      </c>
    </row>
    <row r="31" spans="1:16">
      <c r="A31" s="73">
        <f>Spisak!B26</f>
        <v>0</v>
      </c>
      <c r="B31" s="76">
        <f>Spisak!C26</f>
        <v>0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>
        <f>Spisak!T26</f>
        <v>0</v>
      </c>
      <c r="K31" s="68">
        <f>Spisak!U26</f>
        <v>0</v>
      </c>
      <c r="L31" s="68">
        <f>Spisak!V26</f>
        <v>0</v>
      </c>
      <c r="M31" s="68">
        <f>Spisak!Q26</f>
        <v>0</v>
      </c>
      <c r="N31" s="68">
        <f>Spisak!R26</f>
        <v>0</v>
      </c>
      <c r="O31" s="68">
        <f>Spisak!Y26</f>
        <v>0</v>
      </c>
      <c r="P31" s="69" t="e">
        <f ca="1">Spisak!Z26 &amp; OcjenaSlovima(Spisak!Z26)</f>
        <v>#NAME?</v>
      </c>
    </row>
    <row r="32" spans="1:16">
      <c r="A32" s="73">
        <f>Spisak!B27</f>
        <v>0</v>
      </c>
      <c r="B32" s="76">
        <f>Spisak!C27</f>
        <v>0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0</v>
      </c>
      <c r="K32" s="68">
        <f>Spisak!U27</f>
        <v>0</v>
      </c>
      <c r="L32" s="68">
        <f>Spisak!V27</f>
        <v>0</v>
      </c>
      <c r="M32" s="68">
        <f>Spisak!Q27</f>
        <v>0</v>
      </c>
      <c r="N32" s="68">
        <f>Spisak!R27</f>
        <v>0</v>
      </c>
      <c r="O32" s="68">
        <f>Spisak!Y27</f>
        <v>0</v>
      </c>
      <c r="P32" s="69" t="e">
        <f ca="1">Spisak!Z27 &amp; OcjenaSlovima(Spisak!Z27)</f>
        <v>#NAME?</v>
      </c>
    </row>
    <row r="33" spans="1:16">
      <c r="A33" s="73">
        <f>Spisak!B28</f>
        <v>0</v>
      </c>
      <c r="B33" s="76">
        <f>Spisak!C28</f>
        <v>0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>
        <f>Spisak!T28</f>
        <v>0</v>
      </c>
      <c r="K33" s="68">
        <f>Spisak!U28</f>
        <v>0</v>
      </c>
      <c r="L33" s="68">
        <f>Spisak!V28</f>
        <v>0</v>
      </c>
      <c r="M33" s="68">
        <f>Spisak!Q28</f>
        <v>0</v>
      </c>
      <c r="N33" s="68">
        <f>Spisak!R28</f>
        <v>0</v>
      </c>
      <c r="O33" s="68">
        <f>Spisak!Y28</f>
        <v>0</v>
      </c>
      <c r="P33" s="69" t="e">
        <f ca="1">Spisak!Z28 &amp; OcjenaSlovima(Spisak!Z28)</f>
        <v>#NAME?</v>
      </c>
    </row>
    <row r="34" spans="1:16">
      <c r="A34" s="73">
        <f>Spisak!B29</f>
        <v>0</v>
      </c>
      <c r="B34" s="76">
        <f>Spisak!C29</f>
        <v>0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>
        <f>Spisak!T29</f>
        <v>0</v>
      </c>
      <c r="K34" s="68">
        <f>Spisak!U29</f>
        <v>0</v>
      </c>
      <c r="L34" s="68">
        <f>Spisak!V29</f>
        <v>0</v>
      </c>
      <c r="M34" s="68">
        <f>Spisak!Q29</f>
        <v>0</v>
      </c>
      <c r="N34" s="68">
        <f>Spisak!R29</f>
        <v>0</v>
      </c>
      <c r="O34" s="68">
        <f>Spisak!Y29</f>
        <v>0</v>
      </c>
      <c r="P34" s="69" t="e">
        <f ca="1">Spisak!Z29 &amp; OcjenaSlovima(Spisak!Z29)</f>
        <v>#NAME?</v>
      </c>
    </row>
    <row r="35" spans="1:16">
      <c r="A35" s="73">
        <f>Spisak!B30</f>
        <v>0</v>
      </c>
      <c r="B35" s="76">
        <f>Spisak!C30</f>
        <v>0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>
        <f>Spisak!T30</f>
        <v>0</v>
      </c>
      <c r="K35" s="68">
        <f>Spisak!U30</f>
        <v>0</v>
      </c>
      <c r="L35" s="68">
        <f>Spisak!V30</f>
        <v>0</v>
      </c>
      <c r="M35" s="68">
        <f>Spisak!Q30</f>
        <v>0</v>
      </c>
      <c r="N35" s="68">
        <f>Spisak!R30</f>
        <v>0</v>
      </c>
      <c r="O35" s="68">
        <f>Spisak!Y30</f>
        <v>0</v>
      </c>
      <c r="P35" s="69" t="e">
        <f ca="1">Spisak!Z30 &amp; OcjenaSlovima(Spisak!Z30)</f>
        <v>#NAME?</v>
      </c>
    </row>
    <row r="36" spans="1:16">
      <c r="A36" s="73">
        <f>Spisak!B31</f>
        <v>0</v>
      </c>
      <c r="B36" s="76">
        <f>Spisak!C31</f>
        <v>0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0</v>
      </c>
      <c r="K36" s="68">
        <f>Spisak!U31</f>
        <v>0</v>
      </c>
      <c r="L36" s="68">
        <f>Spisak!V31</f>
        <v>0</v>
      </c>
      <c r="M36" s="68">
        <f>Spisak!Q31</f>
        <v>0</v>
      </c>
      <c r="N36" s="68">
        <f>Spisak!R31</f>
        <v>0</v>
      </c>
      <c r="O36" s="68">
        <f>Spisak!Y31</f>
        <v>0</v>
      </c>
      <c r="P36" s="69" t="e">
        <f ca="1">Spisak!Z31 &amp; OcjenaSlovima(Spisak!Z31)</f>
        <v>#NAME?</v>
      </c>
    </row>
    <row r="37" spans="1:16">
      <c r="A37" s="73">
        <f>Spisak!B32</f>
        <v>0</v>
      </c>
      <c r="B37" s="76">
        <f>Spisak!C32</f>
        <v>0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0</v>
      </c>
      <c r="K37" s="68">
        <f>Spisak!U32</f>
        <v>0</v>
      </c>
      <c r="L37" s="68">
        <f>Spisak!V32</f>
        <v>0</v>
      </c>
      <c r="M37" s="68">
        <f>Spisak!Q32</f>
        <v>0</v>
      </c>
      <c r="N37" s="68">
        <f>Spisak!R32</f>
        <v>0</v>
      </c>
      <c r="O37" s="68">
        <f>Spisak!Y32</f>
        <v>0</v>
      </c>
      <c r="P37" s="69" t="e">
        <f ca="1">Spisak!Z32 &amp; OcjenaSlovima(Spisak!Z32)</f>
        <v>#NAME?</v>
      </c>
    </row>
    <row r="38" spans="1:16">
      <c r="A38" s="73">
        <f>Spisak!B33</f>
        <v>0</v>
      </c>
      <c r="B38" s="76">
        <f>Spisak!C33</f>
        <v>0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0</v>
      </c>
      <c r="K38" s="68">
        <f>Spisak!U33</f>
        <v>0</v>
      </c>
      <c r="L38" s="68">
        <f>Spisak!V33</f>
        <v>0</v>
      </c>
      <c r="M38" s="68">
        <f>Spisak!Q33</f>
        <v>0</v>
      </c>
      <c r="N38" s="68">
        <f>Spisak!R33</f>
        <v>0</v>
      </c>
      <c r="O38" s="68">
        <f>Spisak!Y33</f>
        <v>0</v>
      </c>
      <c r="P38" s="69" t="e">
        <f ca="1">Spisak!Z33 &amp; OcjenaSlovima(Spisak!Z33)</f>
        <v>#NAME?</v>
      </c>
    </row>
    <row r="39" spans="1:16">
      <c r="A39" s="73">
        <f>Spisak!B34</f>
        <v>0</v>
      </c>
      <c r="B39" s="76">
        <f>Spisak!C34</f>
        <v>0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>
        <f>Spisak!T34</f>
        <v>0</v>
      </c>
      <c r="K39" s="68">
        <f>Spisak!U34</f>
        <v>0</v>
      </c>
      <c r="L39" s="68">
        <f>Spisak!V34</f>
        <v>0</v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>
        <f>Spisak!B35</f>
        <v>0</v>
      </c>
      <c r="B40" s="76">
        <f>Spisak!C35</f>
        <v>0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>
        <f>Spisak!T35</f>
        <v>0</v>
      </c>
      <c r="K40" s="68">
        <f>Spisak!U35</f>
        <v>0</v>
      </c>
      <c r="L40" s="68">
        <f>Spisak!V35</f>
        <v>0</v>
      </c>
      <c r="M40" s="68">
        <f>Spisak!Q35</f>
        <v>0</v>
      </c>
      <c r="N40" s="68">
        <f>Spisak!R35</f>
        <v>0</v>
      </c>
      <c r="O40" s="68">
        <f>Spisak!Y35</f>
        <v>0</v>
      </c>
      <c r="P40" s="69" t="e">
        <f ca="1">Spisak!Z35 &amp; OcjenaSlovima(Spisak!Z35)</f>
        <v>#NAME?</v>
      </c>
    </row>
    <row r="41" spans="1:16">
      <c r="A41" s="73">
        <f>Spisak!B36</f>
        <v>0</v>
      </c>
      <c r="B41" s="76">
        <f>Spisak!C36</f>
        <v>0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>
        <f>Spisak!T36</f>
        <v>0</v>
      </c>
      <c r="K41" s="68">
        <f>Spisak!U36</f>
        <v>0</v>
      </c>
      <c r="L41" s="68">
        <f>Spisak!V36</f>
        <v>0</v>
      </c>
      <c r="M41" s="68">
        <f>Spisak!Q36</f>
        <v>0</v>
      </c>
      <c r="N41" s="68">
        <f>Spisak!R36</f>
        <v>0</v>
      </c>
      <c r="O41" s="68">
        <f>Spisak!Y36</f>
        <v>0</v>
      </c>
      <c r="P41" s="69" t="e">
        <f ca="1">Spisak!Z36 &amp; OcjenaSlovima(Spisak!Z36)</f>
        <v>#NAME?</v>
      </c>
    </row>
    <row r="42" spans="1:16">
      <c r="A42" s="73">
        <f>Spisak!B37</f>
        <v>0</v>
      </c>
      <c r="B42" s="76">
        <f>Spisak!C37</f>
        <v>0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0</v>
      </c>
      <c r="K42" s="68">
        <f>Spisak!U37</f>
        <v>0</v>
      </c>
      <c r="L42" s="68">
        <f>Spisak!V37</f>
        <v>0</v>
      </c>
      <c r="M42" s="68">
        <f>Spisak!Q37</f>
        <v>0</v>
      </c>
      <c r="N42" s="68">
        <f>Spisak!R37</f>
        <v>0</v>
      </c>
      <c r="O42" s="68">
        <f>Spisak!Y37</f>
        <v>0</v>
      </c>
      <c r="P42" s="69" t="e">
        <f ca="1">Spisak!Z37 &amp; OcjenaSlovima(Spisak!Z37)</f>
        <v>#NAME?</v>
      </c>
    </row>
    <row r="43" spans="1:16">
      <c r="A43" s="73">
        <f>Spisak!B38</f>
        <v>0</v>
      </c>
      <c r="B43" s="76">
        <f>Spisak!C38</f>
        <v>0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0</v>
      </c>
      <c r="K43" s="68">
        <f>Spisak!U38</f>
        <v>0</v>
      </c>
      <c r="L43" s="68">
        <f>Spisak!V38</f>
        <v>0</v>
      </c>
      <c r="M43" s="68">
        <f>Spisak!Q38</f>
        <v>0</v>
      </c>
      <c r="N43" s="68">
        <f>Spisak!R38</f>
        <v>0</v>
      </c>
      <c r="O43" s="68">
        <f>Spisak!Y38</f>
        <v>0</v>
      </c>
      <c r="P43" s="69" t="e">
        <f ca="1">Spisak!Z38 &amp; OcjenaSlovima(Spisak!Z38)</f>
        <v>#NAME?</v>
      </c>
    </row>
    <row r="44" spans="1:16">
      <c r="A44" s="73">
        <f>Spisak!B39</f>
        <v>0</v>
      </c>
      <c r="B44" s="76">
        <f>Spisak!C39</f>
        <v>0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>
        <f>Spisak!T39</f>
        <v>0</v>
      </c>
      <c r="K44" s="68">
        <f>Spisak!U39</f>
        <v>0</v>
      </c>
      <c r="L44" s="68">
        <f>Spisak!V39</f>
        <v>0</v>
      </c>
      <c r="M44" s="68">
        <f>Spisak!Q39</f>
        <v>0</v>
      </c>
      <c r="N44" s="68">
        <f>Spisak!R39</f>
        <v>0</v>
      </c>
      <c r="O44" s="68">
        <f>Spisak!Y39</f>
        <v>0</v>
      </c>
      <c r="P44" s="69" t="e">
        <f ca="1">Spisak!Z39 &amp; OcjenaSlovima(Spisak!Z39)</f>
        <v>#NAME?</v>
      </c>
    </row>
    <row r="45" spans="1:16">
      <c r="A45" s="73">
        <f>Spisak!B40</f>
        <v>0</v>
      </c>
      <c r="B45" s="76">
        <f>Spisak!C40</f>
        <v>0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>
        <f>Spisak!T40</f>
        <v>0</v>
      </c>
      <c r="K45" s="68">
        <f>Spisak!U40</f>
        <v>0</v>
      </c>
      <c r="L45" s="68">
        <f>Spisak!V40</f>
        <v>0</v>
      </c>
      <c r="M45" s="68">
        <f>Spisak!Q40</f>
        <v>0</v>
      </c>
      <c r="N45" s="68">
        <f>Spisak!R40</f>
        <v>0</v>
      </c>
      <c r="O45" s="68">
        <f>Spisak!Y40</f>
        <v>0</v>
      </c>
      <c r="P45" s="69" t="e">
        <f ca="1">Spisak!Z40 &amp; OcjenaSlovima(Spisak!Z40)</f>
        <v>#NAME?</v>
      </c>
    </row>
    <row r="46" spans="1:16">
      <c r="A46" s="73">
        <f>Spisak!B41</f>
        <v>0</v>
      </c>
      <c r="B46" s="76">
        <f>Spisak!C41</f>
        <v>0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>
        <f>Spisak!T41</f>
        <v>0</v>
      </c>
      <c r="K46" s="68">
        <f>Spisak!U41</f>
        <v>0</v>
      </c>
      <c r="L46" s="68">
        <f>Spisak!V41</f>
        <v>0</v>
      </c>
      <c r="M46" s="68">
        <f>Spisak!Q41</f>
        <v>0</v>
      </c>
      <c r="N46" s="68">
        <f>Spisak!R41</f>
        <v>0</v>
      </c>
      <c r="O46" s="68">
        <f>Spisak!Y41</f>
        <v>0</v>
      </c>
      <c r="P46" s="69" t="e">
        <f ca="1">Spisak!Z41 &amp; OcjenaSlovima(Spisak!Z41)</f>
        <v>#NAME?</v>
      </c>
    </row>
    <row r="47" spans="1:16">
      <c r="A47" s="73">
        <f>Spisak!B42</f>
        <v>0</v>
      </c>
      <c r="B47" s="76">
        <f>Spisak!C42</f>
        <v>0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>
        <f>Spisak!T42</f>
        <v>0</v>
      </c>
      <c r="K47" s="68">
        <f>Spisak!U42</f>
        <v>0</v>
      </c>
      <c r="L47" s="68">
        <f>Spisak!V42</f>
        <v>0</v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>
        <f>Spisak!B43</f>
        <v>0</v>
      </c>
      <c r="B48" s="76">
        <f>Spisak!C43</f>
        <v>0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0</v>
      </c>
      <c r="K48" s="68">
        <f>Spisak!U43</f>
        <v>0</v>
      </c>
      <c r="L48" s="68">
        <f>Spisak!V43</f>
        <v>0</v>
      </c>
      <c r="M48" s="68">
        <f>Spisak!Q43</f>
        <v>0</v>
      </c>
      <c r="N48" s="68">
        <f>Spisak!R43</f>
        <v>0</v>
      </c>
      <c r="O48" s="68">
        <f>Spisak!Y43</f>
        <v>0</v>
      </c>
      <c r="P48" s="69" t="e">
        <f ca="1">Spisak!Z43 &amp; OcjenaSlovima(Spisak!Z43)</f>
        <v>#NAME?</v>
      </c>
    </row>
    <row r="49" spans="1:16">
      <c r="A49" s="73">
        <f>Spisak!B44</f>
        <v>0</v>
      </c>
      <c r="B49" s="76">
        <f>Spisak!C44</f>
        <v>0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0</v>
      </c>
      <c r="K49" s="68">
        <f>Spisak!U44</f>
        <v>0</v>
      </c>
      <c r="L49" s="68">
        <f>Spisak!V44</f>
        <v>0</v>
      </c>
      <c r="M49" s="68">
        <f>Spisak!Q44</f>
        <v>0</v>
      </c>
      <c r="N49" s="68">
        <f>Spisak!R44</f>
        <v>0</v>
      </c>
      <c r="O49" s="68">
        <f>Spisak!Y44</f>
        <v>0</v>
      </c>
      <c r="P49" s="69" t="e">
        <f ca="1">Spisak!Z44 &amp; OcjenaSlovima(Spisak!Z44)</f>
        <v>#NAME?</v>
      </c>
    </row>
    <row r="50" spans="1:16">
      <c r="A50" s="73">
        <f>Spisak!B45</f>
        <v>0</v>
      </c>
      <c r="B50" s="76">
        <f>Spisak!C45</f>
        <v>0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0</v>
      </c>
      <c r="K50" s="68">
        <f>Spisak!U45</f>
        <v>0</v>
      </c>
      <c r="L50" s="68">
        <f>Spisak!V45</f>
        <v>0</v>
      </c>
      <c r="M50" s="68">
        <f>Spisak!Q45</f>
        <v>0</v>
      </c>
      <c r="N50" s="68">
        <f>Spisak!R45</f>
        <v>0</v>
      </c>
      <c r="O50" s="68">
        <f>Spisak!Y45</f>
        <v>0</v>
      </c>
      <c r="P50" s="69" t="e">
        <f ca="1">Spisak!Z45 &amp; OcjenaSlovima(Spisak!Z45)</f>
        <v>#NAME?</v>
      </c>
    </row>
    <row r="51" spans="1:16">
      <c r="A51" s="73">
        <f>Spisak!B46</f>
        <v>0</v>
      </c>
      <c r="B51" s="76">
        <f>Spisak!C46</f>
        <v>0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0</v>
      </c>
      <c r="K51" s="68">
        <f>Spisak!U46</f>
        <v>0</v>
      </c>
      <c r="L51" s="68">
        <f>Spisak!V46</f>
        <v>0</v>
      </c>
      <c r="M51" s="68">
        <f>Spisak!Q46</f>
        <v>0</v>
      </c>
      <c r="N51" s="68">
        <f>Spisak!R46</f>
        <v>0</v>
      </c>
      <c r="O51" s="68">
        <f>Spisak!Y46</f>
        <v>0</v>
      </c>
      <c r="P51" s="69" t="e">
        <f ca="1">Spisak!Z46 &amp; OcjenaSlovima(Spisak!Z46)</f>
        <v>#NAME?</v>
      </c>
    </row>
    <row r="52" spans="1:16">
      <c r="A52" s="73">
        <f>Spisak!B47</f>
        <v>0</v>
      </c>
      <c r="B52" s="76">
        <f>Spisak!C47</f>
        <v>0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0</v>
      </c>
      <c r="K52" s="68">
        <f>Spisak!U47</f>
        <v>0</v>
      </c>
      <c r="L52" s="68">
        <f>Spisak!V47</f>
        <v>0</v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3" spans="1:16">
      <c r="A53" s="73">
        <f>Spisak!B48</f>
        <v>0</v>
      </c>
      <c r="B53" s="76">
        <f>Spisak!C48</f>
        <v>0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0</v>
      </c>
      <c r="K53" s="68">
        <f>Spisak!U48</f>
        <v>0</v>
      </c>
      <c r="L53" s="68">
        <f>Spisak!V48</f>
        <v>0</v>
      </c>
      <c r="M53" s="68">
        <f>Spisak!Q48</f>
        <v>0</v>
      </c>
      <c r="N53" s="68">
        <f>Spisak!R48</f>
        <v>0</v>
      </c>
      <c r="O53" s="68">
        <f>Spisak!Y48</f>
        <v>0</v>
      </c>
      <c r="P53" s="69" t="e">
        <f ca="1">Spisak!Z48 &amp; OcjenaSlovima(Spisak!Z48)</f>
        <v>#NAME?</v>
      </c>
    </row>
    <row r="54" spans="1:16">
      <c r="A54" s="73">
        <f>Spisak!B49</f>
        <v>0</v>
      </c>
      <c r="B54" s="76">
        <f>Spisak!C49</f>
        <v>0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0</v>
      </c>
      <c r="K54" s="68">
        <f>Spisak!U49</f>
        <v>0</v>
      </c>
      <c r="L54" s="68">
        <f>Spisak!V49</f>
        <v>0</v>
      </c>
      <c r="M54" s="68">
        <f>Spisak!Q49</f>
        <v>0</v>
      </c>
      <c r="N54" s="68">
        <f>Spisak!R49</f>
        <v>0</v>
      </c>
      <c r="O54" s="68">
        <f>Spisak!Y49</f>
        <v>0</v>
      </c>
      <c r="P54" s="69" t="e">
        <f ca="1">Spisak!Z49 &amp; OcjenaSlovima(Spisak!Z49)</f>
        <v>#NAME?</v>
      </c>
    </row>
    <row r="55" spans="1:16">
      <c r="A55" s="73">
        <f>Spisak!B50</f>
        <v>0</v>
      </c>
      <c r="B55" s="76">
        <f>Spisak!C50</f>
        <v>0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>
        <f>Spisak!T50</f>
        <v>0</v>
      </c>
      <c r="K55" s="68">
        <f>Spisak!U50</f>
        <v>0</v>
      </c>
      <c r="L55" s="68">
        <f>Spisak!V50</f>
        <v>0</v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>
        <f>Spisak!B51</f>
        <v>0</v>
      </c>
      <c r="B56" s="76">
        <f>Spisak!C51</f>
        <v>0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0</v>
      </c>
      <c r="K56" s="68">
        <f>Spisak!U51</f>
        <v>0</v>
      </c>
      <c r="L56" s="68">
        <f>Spisak!V51</f>
        <v>0</v>
      </c>
      <c r="M56" s="68">
        <f>Spisak!Q51</f>
        <v>0</v>
      </c>
      <c r="N56" s="68">
        <f>Spisak!R51</f>
        <v>0</v>
      </c>
      <c r="O56" s="68">
        <f>Spisak!Y51</f>
        <v>0</v>
      </c>
      <c r="P56" s="69" t="e">
        <f ca="1">Spisak!Z51 &amp; OcjenaSlovima(Spisak!Z51)</f>
        <v>#NAME?</v>
      </c>
    </row>
    <row r="57" spans="1:16">
      <c r="A57" s="73">
        <f>Spisak!B52</f>
        <v>0</v>
      </c>
      <c r="B57" s="76">
        <f>Spisak!C52</f>
        <v>0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0</v>
      </c>
      <c r="K57" s="68">
        <f>Spisak!U52</f>
        <v>0</v>
      </c>
      <c r="L57" s="68">
        <f>Spisak!V52</f>
        <v>0</v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>
        <f>Spisak!B53</f>
        <v>0</v>
      </c>
      <c r="B58" s="76">
        <f>Spisak!C53</f>
        <v>0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0</v>
      </c>
      <c r="K58" s="68">
        <f>Spisak!U53</f>
        <v>0</v>
      </c>
      <c r="L58" s="68">
        <f>Spisak!V53</f>
        <v>0</v>
      </c>
      <c r="M58" s="68">
        <f>Spisak!Q53</f>
        <v>0</v>
      </c>
      <c r="N58" s="68">
        <f>Spisak!R53</f>
        <v>0</v>
      </c>
      <c r="O58" s="68">
        <f>Spisak!Y53</f>
        <v>0</v>
      </c>
      <c r="P58" s="69" t="e">
        <f ca="1">Spisak!Z53 &amp; OcjenaSlovima(Spisak!Z53)</f>
        <v>#NAME?</v>
      </c>
    </row>
    <row r="59" spans="1:16">
      <c r="A59" s="73">
        <f>Spisak!B54</f>
        <v>0</v>
      </c>
      <c r="B59" s="76">
        <f>Spisak!C54</f>
        <v>0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0</v>
      </c>
      <c r="K59" s="68">
        <f>Spisak!U54</f>
        <v>0</v>
      </c>
      <c r="L59" s="68">
        <f>Spisak!V54</f>
        <v>0</v>
      </c>
      <c r="M59" s="68">
        <f>Spisak!Q54</f>
        <v>0</v>
      </c>
      <c r="N59" s="68">
        <f>Spisak!R54</f>
        <v>0</v>
      </c>
      <c r="O59" s="68">
        <f>Spisak!Y54</f>
        <v>0</v>
      </c>
      <c r="P59" s="69" t="e">
        <f ca="1">Spisak!Z54 &amp; OcjenaSlovima(Spisak!Z54)</f>
        <v>#NAME?</v>
      </c>
    </row>
    <row r="60" spans="1:16">
      <c r="A60" s="73">
        <f>Spisak!B55</f>
        <v>0</v>
      </c>
      <c r="B60" s="76">
        <f>Spisak!C55</f>
        <v>0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>
        <f>Spisak!T55</f>
        <v>0</v>
      </c>
      <c r="K60" s="68">
        <f>Spisak!U55</f>
        <v>0</v>
      </c>
      <c r="L60" s="68">
        <f>Spisak!V55</f>
        <v>0</v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>
        <f>Spisak!B56</f>
        <v>0</v>
      </c>
      <c r="B61" s="76">
        <f>Spisak!C56</f>
        <v>0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>
        <f>Spisak!T56</f>
        <v>0</v>
      </c>
      <c r="K61" s="68">
        <f>Spisak!U56</f>
        <v>0</v>
      </c>
      <c r="L61" s="68">
        <f>Spisak!V56</f>
        <v>0</v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>
        <f>Spisak!B57</f>
        <v>0</v>
      </c>
      <c r="B62" s="76">
        <f>Spisak!C57</f>
        <v>0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0</v>
      </c>
      <c r="K62" s="68">
        <f>Spisak!U57</f>
        <v>0</v>
      </c>
      <c r="L62" s="68">
        <f>Spisak!V57</f>
        <v>0</v>
      </c>
      <c r="M62" s="68">
        <f>Spisak!Q57</f>
        <v>0</v>
      </c>
      <c r="N62" s="68">
        <f>Spisak!R57</f>
        <v>0</v>
      </c>
      <c r="O62" s="68">
        <f>Spisak!Y57</f>
        <v>0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workbookViewId="0">
      <selection sqref="A1:G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143</v>
      </c>
      <c r="B1" s="135"/>
      <c r="C1" s="135"/>
      <c r="D1" s="135"/>
      <c r="E1" s="135"/>
      <c r="F1" s="135"/>
      <c r="G1" s="136"/>
    </row>
    <row r="2" spans="1:7" ht="20.100000000000001" customHeight="1">
      <c r="A2" s="118" t="s">
        <v>139</v>
      </c>
      <c r="B2" s="119"/>
      <c r="C2" s="119"/>
      <c r="D2" s="119"/>
      <c r="E2" s="119"/>
      <c r="F2" s="119"/>
      <c r="G2" s="120"/>
    </row>
    <row r="3" spans="1:7" ht="30" customHeight="1">
      <c r="A3" s="118" t="s">
        <v>91</v>
      </c>
      <c r="B3" s="119"/>
      <c r="C3" s="119"/>
      <c r="D3" s="137" t="s">
        <v>140</v>
      </c>
      <c r="E3" s="137"/>
      <c r="F3" s="137"/>
      <c r="G3" s="138"/>
    </row>
    <row r="4" spans="1:7" ht="30" customHeight="1" thickBot="1">
      <c r="A4" s="121" t="s">
        <v>142</v>
      </c>
      <c r="B4" s="122"/>
      <c r="C4" s="122"/>
      <c r="D4" s="122" t="s">
        <v>101</v>
      </c>
      <c r="E4" s="122"/>
      <c r="F4" s="122"/>
      <c r="G4" s="123"/>
    </row>
    <row r="5" spans="1:7" ht="13.5" thickBot="1"/>
    <row r="6" spans="1:7" ht="20.100000000000001" customHeight="1">
      <c r="A6" s="130" t="s">
        <v>8</v>
      </c>
      <c r="B6" s="124" t="s">
        <v>87</v>
      </c>
      <c r="C6" s="124" t="s">
        <v>73</v>
      </c>
      <c r="D6" s="133" t="s">
        <v>88</v>
      </c>
      <c r="E6" s="133"/>
      <c r="F6" s="133"/>
      <c r="G6" s="127" t="s">
        <v>90</v>
      </c>
    </row>
    <row r="7" spans="1:7" ht="30" customHeight="1" thickBot="1">
      <c r="A7" s="132"/>
      <c r="B7" s="126"/>
      <c r="C7" s="126"/>
      <c r="D7" s="64" t="s">
        <v>48</v>
      </c>
      <c r="E7" s="64" t="s">
        <v>89</v>
      </c>
      <c r="F7" s="64" t="s">
        <v>31</v>
      </c>
      <c r="G7" s="129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Vešović Ksenija</v>
      </c>
      <c r="D8" s="66">
        <f>Spisak!W3</f>
        <v>35.5</v>
      </c>
      <c r="E8" s="66">
        <f>Spisak!X3</f>
        <v>43</v>
      </c>
      <c r="F8" s="66">
        <f>Spisak!Y3</f>
        <v>78.5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Kovačević Nikita</v>
      </c>
      <c r="D9" s="68">
        <f>Spisak!W4</f>
        <v>41.5</v>
      </c>
      <c r="E9" s="68">
        <f>Spisak!X4</f>
        <v>45.5</v>
      </c>
      <c r="F9" s="68">
        <f>Spisak!Y4</f>
        <v>87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Šekularac Željka</v>
      </c>
      <c r="D10" s="68">
        <f>Spisak!W5</f>
        <v>0</v>
      </c>
      <c r="E10" s="68" t="str">
        <f>Spisak!X5</f>
        <v/>
      </c>
      <c r="F10" s="68">
        <f>Spisak!Y5</f>
        <v>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Barović Gaja</v>
      </c>
      <c r="D11" s="68">
        <f>Spisak!W6</f>
        <v>0</v>
      </c>
      <c r="E11" s="68">
        <f>Spisak!X6</f>
        <v>0</v>
      </c>
      <c r="F11" s="68">
        <f>Spisak!Y6</f>
        <v>0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Šekularac Željko</v>
      </c>
      <c r="D12" s="68">
        <f>Spisak!W7</f>
        <v>0</v>
      </c>
      <c r="E12" s="68" t="str">
        <f>Spisak!X7</f>
        <v/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Baletić Vuk</v>
      </c>
      <c r="D13" s="68">
        <f>Spisak!W8</f>
        <v>0</v>
      </c>
      <c r="E13" s="68">
        <f>Spisak!X8</f>
        <v>34</v>
      </c>
      <c r="F13" s="68">
        <f>Spisak!Y8</f>
        <v>34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Protić Jovana</v>
      </c>
      <c r="D14" s="68">
        <f>Spisak!W9</f>
        <v>45.5</v>
      </c>
      <c r="E14" s="68">
        <f>Spisak!X9</f>
        <v>48</v>
      </c>
      <c r="F14" s="68">
        <f>Spisak!Y9</f>
        <v>93.5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Korać Milan</v>
      </c>
      <c r="D15" s="68">
        <f>Spisak!W10</f>
        <v>0</v>
      </c>
      <c r="E15" s="68" t="str">
        <f>Spisak!X10</f>
        <v/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Petrović Nataša</v>
      </c>
      <c r="D16" s="68">
        <f>Spisak!W11</f>
        <v>0</v>
      </c>
      <c r="E16" s="68">
        <f>Spisak!X11</f>
        <v>0</v>
      </c>
      <c r="F16" s="68">
        <f>Spisak!Y11</f>
        <v>0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Subotić Dušan</v>
      </c>
      <c r="D17" s="68">
        <f>Spisak!W12</f>
        <v>50</v>
      </c>
      <c r="E17" s="68">
        <f>Spisak!X12</f>
        <v>48</v>
      </c>
      <c r="F17" s="68">
        <f>Spisak!Y12</f>
        <v>98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12/2020</v>
      </c>
      <c r="C18" s="76" t="str">
        <f>Spisak!C13</f>
        <v>Bigović Aleksa</v>
      </c>
      <c r="D18" s="68">
        <f>Spisak!W13</f>
        <v>0</v>
      </c>
      <c r="E18" s="68" t="str">
        <f>Spisak!X13</f>
        <v/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13/2020</v>
      </c>
      <c r="C19" s="76" t="str">
        <f>Spisak!C14</f>
        <v>Cvijetić Tijana</v>
      </c>
      <c r="D19" s="68">
        <f>Spisak!W14</f>
        <v>47</v>
      </c>
      <c r="E19" s="68">
        <f>Spisak!X14</f>
        <v>44</v>
      </c>
      <c r="F19" s="68">
        <f>Spisak!Y14</f>
        <v>91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15/2020</v>
      </c>
      <c r="C20" s="86" t="str">
        <f>Spisak!C15</f>
        <v>Deretić Matija</v>
      </c>
      <c r="D20" s="87">
        <f>Spisak!W15</f>
        <v>38.5</v>
      </c>
      <c r="E20" s="87">
        <f>Spisak!X15</f>
        <v>42</v>
      </c>
      <c r="F20" s="87">
        <f>Spisak!Y15</f>
        <v>80.5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16/2020</v>
      </c>
      <c r="C21" s="76" t="str">
        <f>Spisak!C16</f>
        <v>Ignatenko Danilo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17/2020</v>
      </c>
      <c r="C22" s="76" t="str">
        <f>Spisak!C17</f>
        <v>Terzić Nađa</v>
      </c>
      <c r="D22" s="68">
        <f>Spisak!W17</f>
        <v>0</v>
      </c>
      <c r="E22" s="68" t="str">
        <f>Spisak!X17</f>
        <v/>
      </c>
      <c r="F22" s="68">
        <f>Spisak!Y17</f>
        <v>0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18/2020</v>
      </c>
      <c r="C23" s="76" t="str">
        <f>Spisak!C18</f>
        <v>Dobrović Nina</v>
      </c>
      <c r="D23" s="68">
        <f>Spisak!W18</f>
        <v>0</v>
      </c>
      <c r="E23" s="68" t="str">
        <f>Spisak!X18</f>
        <v/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>
        <f>Spisak!B19</f>
        <v>0</v>
      </c>
      <c r="C24" s="76">
        <f>Spisak!C19</f>
        <v>0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>
        <f>Spisak!B20</f>
        <v>0</v>
      </c>
      <c r="C25" s="76">
        <f>Spisak!C20</f>
        <v>0</v>
      </c>
      <c r="D25" s="68">
        <f>Spisak!W20</f>
        <v>0</v>
      </c>
      <c r="E25" s="68">
        <f>Spisak!X20</f>
        <v>0</v>
      </c>
      <c r="F25" s="68">
        <f>Spisak!Y20</f>
        <v>0</v>
      </c>
      <c r="G25" s="69" t="e">
        <f ca="1">Spisak!Z20 &amp; OcjenaSlovima(Spisak!Z20)</f>
        <v>#NAME?</v>
      </c>
    </row>
    <row r="26" spans="1:7">
      <c r="A26" s="89">
        <v>19</v>
      </c>
      <c r="B26" s="81">
        <f>Spisak!B21</f>
        <v>0</v>
      </c>
      <c r="C26" s="76">
        <f>Spisak!C21</f>
        <v>0</v>
      </c>
      <c r="D26" s="68">
        <f>Spisak!W21</f>
        <v>0</v>
      </c>
      <c r="E26" s="68">
        <f>Spisak!X21</f>
        <v>0</v>
      </c>
      <c r="F26" s="68">
        <f>Spisak!Y21</f>
        <v>0</v>
      </c>
      <c r="G26" s="69" t="e">
        <f ca="1">Spisak!Z21 &amp; OcjenaSlovima(Spisak!Z21)</f>
        <v>#NAME?</v>
      </c>
    </row>
    <row r="27" spans="1:7">
      <c r="A27" s="89">
        <v>20</v>
      </c>
      <c r="B27" s="81">
        <f>Spisak!B22</f>
        <v>0</v>
      </c>
      <c r="C27" s="76">
        <f>Spisak!C22</f>
        <v>0</v>
      </c>
      <c r="D27" s="68">
        <f>Spisak!W22</f>
        <v>0</v>
      </c>
      <c r="E27" s="68">
        <f>Spisak!X22</f>
        <v>0</v>
      </c>
      <c r="F27" s="68">
        <f>Spisak!Y22</f>
        <v>0</v>
      </c>
      <c r="G27" s="69" t="e">
        <f ca="1">Spisak!Z22 &amp; OcjenaSlovima(Spisak!Z22)</f>
        <v>#NAME?</v>
      </c>
    </row>
    <row r="28" spans="1:7">
      <c r="A28" s="89">
        <v>21</v>
      </c>
      <c r="B28" s="81">
        <f>Spisak!B23</f>
        <v>0</v>
      </c>
      <c r="C28" s="76">
        <f>Spisak!C23</f>
        <v>0</v>
      </c>
      <c r="D28" s="68">
        <f>Spisak!W23</f>
        <v>0</v>
      </c>
      <c r="E28" s="68">
        <f>Spisak!X23</f>
        <v>0</v>
      </c>
      <c r="F28" s="68">
        <f>Spisak!Y23</f>
        <v>0</v>
      </c>
      <c r="G28" s="69" t="e">
        <f ca="1">Spisak!Z23 &amp; OcjenaSlovima(Spisak!Z23)</f>
        <v>#NAME?</v>
      </c>
    </row>
    <row r="29" spans="1:7">
      <c r="A29" s="89">
        <v>22</v>
      </c>
      <c r="B29" s="81">
        <f>Spisak!B24</f>
        <v>0</v>
      </c>
      <c r="C29" s="76">
        <f>Spisak!C24</f>
        <v>0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>
        <f>Spisak!B25</f>
        <v>0</v>
      </c>
      <c r="C30" s="76">
        <f>Spisak!C25</f>
        <v>0</v>
      </c>
      <c r="D30" s="68">
        <f>Spisak!W25</f>
        <v>0</v>
      </c>
      <c r="E30" s="68">
        <f>Spisak!X25</f>
        <v>0</v>
      </c>
      <c r="F30" s="68">
        <f>Spisak!Y25</f>
        <v>0</v>
      </c>
      <c r="G30" s="69" t="e">
        <f ca="1">Spisak!Z25 &amp; OcjenaSlovima(Spisak!Z25)</f>
        <v>#NAME?</v>
      </c>
    </row>
    <row r="31" spans="1:7">
      <c r="A31" s="89">
        <v>24</v>
      </c>
      <c r="B31" s="81">
        <f>Spisak!B26</f>
        <v>0</v>
      </c>
      <c r="C31" s="76">
        <f>Spisak!C26</f>
        <v>0</v>
      </c>
      <c r="D31" s="68">
        <f>Spisak!W26</f>
        <v>0</v>
      </c>
      <c r="E31" s="68">
        <f>Spisak!X26</f>
        <v>0</v>
      </c>
      <c r="F31" s="68">
        <f>Spisak!Y26</f>
        <v>0</v>
      </c>
      <c r="G31" s="69" t="e">
        <f ca="1">Spisak!Z26 &amp; OcjenaSlovima(Spisak!Z26)</f>
        <v>#NAME?</v>
      </c>
    </row>
    <row r="32" spans="1:7">
      <c r="A32" s="89">
        <v>25</v>
      </c>
      <c r="B32" s="81">
        <f>Spisak!B27</f>
        <v>0</v>
      </c>
      <c r="C32" s="76">
        <f>Spisak!C27</f>
        <v>0</v>
      </c>
      <c r="D32" s="68">
        <f>Spisak!W27</f>
        <v>0</v>
      </c>
      <c r="E32" s="68">
        <f>Spisak!X27</f>
        <v>0</v>
      </c>
      <c r="F32" s="68">
        <f>Spisak!Y27</f>
        <v>0</v>
      </c>
      <c r="G32" s="69" t="e">
        <f ca="1">Spisak!Z27 &amp; OcjenaSlovima(Spisak!Z27)</f>
        <v>#NAME?</v>
      </c>
    </row>
    <row r="33" spans="1:7">
      <c r="A33" s="89">
        <v>26</v>
      </c>
      <c r="B33" s="81">
        <f>Spisak!B28</f>
        <v>0</v>
      </c>
      <c r="C33" s="76">
        <f>Spisak!C28</f>
        <v>0</v>
      </c>
      <c r="D33" s="68">
        <f>Spisak!W28</f>
        <v>0</v>
      </c>
      <c r="E33" s="68">
        <f>Spisak!X28</f>
        <v>0</v>
      </c>
      <c r="F33" s="68">
        <f>Spisak!Y28</f>
        <v>0</v>
      </c>
      <c r="G33" s="69" t="e">
        <f ca="1">Spisak!Z28 &amp; OcjenaSlovima(Spisak!Z28)</f>
        <v>#NAME?</v>
      </c>
    </row>
    <row r="34" spans="1:7">
      <c r="A34" s="89">
        <v>27</v>
      </c>
      <c r="B34" s="81">
        <f>Spisak!B29</f>
        <v>0</v>
      </c>
      <c r="C34" s="76">
        <f>Spisak!C29</f>
        <v>0</v>
      </c>
      <c r="D34" s="68">
        <f>Spisak!W29</f>
        <v>0</v>
      </c>
      <c r="E34" s="68">
        <f>Spisak!X29</f>
        <v>0</v>
      </c>
      <c r="F34" s="68">
        <f>Spisak!Y29</f>
        <v>0</v>
      </c>
      <c r="G34" s="69" t="e">
        <f ca="1">Spisak!Z29 &amp; OcjenaSlovima(Spisak!Z29)</f>
        <v>#NAME?</v>
      </c>
    </row>
    <row r="35" spans="1:7">
      <c r="A35" s="89">
        <v>28</v>
      </c>
      <c r="B35" s="81">
        <f>Spisak!B30</f>
        <v>0</v>
      </c>
      <c r="C35" s="76">
        <f>Spisak!C30</f>
        <v>0</v>
      </c>
      <c r="D35" s="68">
        <f>Spisak!W30</f>
        <v>0</v>
      </c>
      <c r="E35" s="68">
        <f>Spisak!X30</f>
        <v>0</v>
      </c>
      <c r="F35" s="68">
        <f>Spisak!Y30</f>
        <v>0</v>
      </c>
      <c r="G35" s="69" t="e">
        <f ca="1">Spisak!Z30 &amp; OcjenaSlovima(Spisak!Z30)</f>
        <v>#NAME?</v>
      </c>
    </row>
    <row r="36" spans="1:7">
      <c r="A36" s="89">
        <v>29</v>
      </c>
      <c r="B36" s="81">
        <f>Spisak!B31</f>
        <v>0</v>
      </c>
      <c r="C36" s="76">
        <f>Spisak!C31</f>
        <v>0</v>
      </c>
      <c r="D36" s="68">
        <f>Spisak!W31</f>
        <v>0</v>
      </c>
      <c r="E36" s="68">
        <f>Spisak!X31</f>
        <v>0</v>
      </c>
      <c r="F36" s="68">
        <f>Spisak!Y31</f>
        <v>0</v>
      </c>
      <c r="G36" s="69" t="e">
        <f ca="1">Spisak!Z31 &amp; OcjenaSlovima(Spisak!Z31)</f>
        <v>#NAME?</v>
      </c>
    </row>
    <row r="37" spans="1:7">
      <c r="A37" s="89">
        <v>30</v>
      </c>
      <c r="B37" s="81">
        <f>Spisak!B32</f>
        <v>0</v>
      </c>
      <c r="C37" s="76">
        <f>Spisak!C32</f>
        <v>0</v>
      </c>
      <c r="D37" s="68">
        <f>Spisak!W32</f>
        <v>0</v>
      </c>
      <c r="E37" s="68">
        <f>Spisak!X32</f>
        <v>0</v>
      </c>
      <c r="F37" s="68">
        <f>Spisak!Y32</f>
        <v>0</v>
      </c>
      <c r="G37" s="69" t="e">
        <f ca="1">Spisak!Z32 &amp; OcjenaSlovima(Spisak!Z32)</f>
        <v>#NAME?</v>
      </c>
    </row>
    <row r="38" spans="1:7">
      <c r="A38" s="89">
        <v>31</v>
      </c>
      <c r="B38" s="81">
        <f>Spisak!B33</f>
        <v>0</v>
      </c>
      <c r="C38" s="76">
        <f>Spisak!C33</f>
        <v>0</v>
      </c>
      <c r="D38" s="68">
        <f>Spisak!W33</f>
        <v>0</v>
      </c>
      <c r="E38" s="68">
        <f>Spisak!X33</f>
        <v>0</v>
      </c>
      <c r="F38" s="68">
        <f>Spisak!Y33</f>
        <v>0</v>
      </c>
      <c r="G38" s="69" t="e">
        <f ca="1">Spisak!Z33 &amp; OcjenaSlovima(Spisak!Z33)</f>
        <v>#NAME?</v>
      </c>
    </row>
    <row r="39" spans="1:7">
      <c r="A39" s="89">
        <v>32</v>
      </c>
      <c r="B39" s="81">
        <f>Spisak!B34</f>
        <v>0</v>
      </c>
      <c r="C39" s="76">
        <f>Spisak!C34</f>
        <v>0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>
        <f>Spisak!B35</f>
        <v>0</v>
      </c>
      <c r="C40" s="76">
        <f>Spisak!C35</f>
        <v>0</v>
      </c>
      <c r="D40" s="68">
        <f>Spisak!W35</f>
        <v>0</v>
      </c>
      <c r="E40" s="68">
        <f>Spisak!X35</f>
        <v>0</v>
      </c>
      <c r="F40" s="68">
        <f>Spisak!Y35</f>
        <v>0</v>
      </c>
      <c r="G40" s="69" t="e">
        <f ca="1">Spisak!Z35 &amp; OcjenaSlovima(Spisak!Z35)</f>
        <v>#NAME?</v>
      </c>
    </row>
    <row r="41" spans="1:7">
      <c r="A41" s="89">
        <v>34</v>
      </c>
      <c r="B41" s="81">
        <f>Spisak!B36</f>
        <v>0</v>
      </c>
      <c r="C41" s="76">
        <f>Spisak!C36</f>
        <v>0</v>
      </c>
      <c r="D41" s="68">
        <f>Spisak!W36</f>
        <v>0</v>
      </c>
      <c r="E41" s="68">
        <f>Spisak!X36</f>
        <v>0</v>
      </c>
      <c r="F41" s="68">
        <f>Spisak!Y36</f>
        <v>0</v>
      </c>
      <c r="G41" s="69" t="e">
        <f ca="1">Spisak!Z36 &amp; OcjenaSlovima(Spisak!Z36)</f>
        <v>#NAME?</v>
      </c>
    </row>
    <row r="42" spans="1:7">
      <c r="A42" s="89">
        <v>35</v>
      </c>
      <c r="B42" s="81">
        <f>Spisak!B37</f>
        <v>0</v>
      </c>
      <c r="C42" s="76">
        <f>Spisak!C37</f>
        <v>0</v>
      </c>
      <c r="D42" s="68">
        <f>Spisak!W37</f>
        <v>0</v>
      </c>
      <c r="E42" s="68">
        <f>Spisak!X37</f>
        <v>0</v>
      </c>
      <c r="F42" s="68">
        <f>Spisak!Y37</f>
        <v>0</v>
      </c>
      <c r="G42" s="69" t="e">
        <f ca="1">Spisak!Z37 &amp; OcjenaSlovima(Spisak!Z37)</f>
        <v>#NAME?</v>
      </c>
    </row>
    <row r="43" spans="1:7">
      <c r="A43" s="89">
        <v>36</v>
      </c>
      <c r="B43" s="81">
        <f>Spisak!B38</f>
        <v>0</v>
      </c>
      <c r="C43" s="76">
        <f>Spisak!C38</f>
        <v>0</v>
      </c>
      <c r="D43" s="68">
        <f>Spisak!W38</f>
        <v>0</v>
      </c>
      <c r="E43" s="68">
        <f>Spisak!X38</f>
        <v>0</v>
      </c>
      <c r="F43" s="68">
        <f>Spisak!Y38</f>
        <v>0</v>
      </c>
      <c r="G43" s="69" t="e">
        <f ca="1">Spisak!Z38 &amp; OcjenaSlovima(Spisak!Z38)</f>
        <v>#NAME?</v>
      </c>
    </row>
    <row r="44" spans="1:7">
      <c r="A44" s="89">
        <v>37</v>
      </c>
      <c r="B44" s="81">
        <f>Spisak!B39</f>
        <v>0</v>
      </c>
      <c r="C44" s="76">
        <f>Spisak!C39</f>
        <v>0</v>
      </c>
      <c r="D44" s="68">
        <f>Spisak!W39</f>
        <v>0</v>
      </c>
      <c r="E44" s="68">
        <f>Spisak!X39</f>
        <v>0</v>
      </c>
      <c r="F44" s="68">
        <f>Spisak!Y39</f>
        <v>0</v>
      </c>
      <c r="G44" s="69" t="e">
        <f ca="1">Spisak!Z39 &amp; OcjenaSlovima(Spisak!Z39)</f>
        <v>#NAME?</v>
      </c>
    </row>
    <row r="45" spans="1:7">
      <c r="A45" s="89">
        <v>38</v>
      </c>
      <c r="B45" s="81">
        <f>Spisak!B40</f>
        <v>0</v>
      </c>
      <c r="C45" s="76">
        <f>Spisak!C40</f>
        <v>0</v>
      </c>
      <c r="D45" s="68">
        <f>Spisak!W40</f>
        <v>0</v>
      </c>
      <c r="E45" s="68">
        <f>Spisak!X40</f>
        <v>0</v>
      </c>
      <c r="F45" s="68">
        <f>Spisak!Y40</f>
        <v>0</v>
      </c>
      <c r="G45" s="69" t="e">
        <f ca="1">Spisak!Z40 &amp; OcjenaSlovima(Spisak!Z40)</f>
        <v>#NAME?</v>
      </c>
    </row>
    <row r="46" spans="1:7">
      <c r="A46" s="89">
        <v>39</v>
      </c>
      <c r="B46" s="81">
        <f>Spisak!B41</f>
        <v>0</v>
      </c>
      <c r="C46" s="76">
        <f>Spisak!C41</f>
        <v>0</v>
      </c>
      <c r="D46" s="68">
        <f>Spisak!W41</f>
        <v>0</v>
      </c>
      <c r="E46" s="68">
        <f>Spisak!X41</f>
        <v>0</v>
      </c>
      <c r="F46" s="68">
        <f>Spisak!Y41</f>
        <v>0</v>
      </c>
      <c r="G46" s="69" t="e">
        <f ca="1">Spisak!Z41 &amp; OcjenaSlovima(Spisak!Z41)</f>
        <v>#NAME?</v>
      </c>
    </row>
    <row r="47" spans="1:7">
      <c r="A47" s="89">
        <v>40</v>
      </c>
      <c r="B47" s="81">
        <f>Spisak!B42</f>
        <v>0</v>
      </c>
      <c r="C47" s="76">
        <f>Spisak!C42</f>
        <v>0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>
        <f>Spisak!B43</f>
        <v>0</v>
      </c>
      <c r="C48" s="76">
        <f>Spisak!C43</f>
        <v>0</v>
      </c>
      <c r="D48" s="68">
        <f>Spisak!W43</f>
        <v>0</v>
      </c>
      <c r="E48" s="68">
        <f>Spisak!X43</f>
        <v>0</v>
      </c>
      <c r="F48" s="68">
        <f>Spisak!Y43</f>
        <v>0</v>
      </c>
      <c r="G48" s="69" t="e">
        <f ca="1">Spisak!Z43 &amp; OcjenaSlovima(Spisak!Z43)</f>
        <v>#NAME?</v>
      </c>
    </row>
    <row r="49" spans="1:7">
      <c r="A49" s="89">
        <v>42</v>
      </c>
      <c r="B49" s="81">
        <f>Spisak!B44</f>
        <v>0</v>
      </c>
      <c r="C49" s="76">
        <f>Spisak!C44</f>
        <v>0</v>
      </c>
      <c r="D49" s="68">
        <f>Spisak!W44</f>
        <v>0</v>
      </c>
      <c r="E49" s="68">
        <f>Spisak!X44</f>
        <v>0</v>
      </c>
      <c r="F49" s="68">
        <f>Spisak!Y44</f>
        <v>0</v>
      </c>
      <c r="G49" s="69" t="e">
        <f ca="1">Spisak!Z44 &amp; OcjenaSlovima(Spisak!Z44)</f>
        <v>#NAME?</v>
      </c>
    </row>
    <row r="50" spans="1:7">
      <c r="A50" s="89">
        <v>43</v>
      </c>
      <c r="B50" s="81">
        <f>Spisak!B45</f>
        <v>0</v>
      </c>
      <c r="C50" s="76">
        <f>Spisak!C45</f>
        <v>0</v>
      </c>
      <c r="D50" s="68">
        <f>Spisak!W45</f>
        <v>0</v>
      </c>
      <c r="E50" s="68">
        <f>Spisak!X45</f>
        <v>0</v>
      </c>
      <c r="F50" s="68">
        <f>Spisak!Y45</f>
        <v>0</v>
      </c>
      <c r="G50" s="69" t="e">
        <f ca="1">Spisak!Z45 &amp; OcjenaSlovima(Spisak!Z45)</f>
        <v>#NAME?</v>
      </c>
    </row>
    <row r="51" spans="1:7">
      <c r="A51" s="89">
        <v>44</v>
      </c>
      <c r="B51" s="81">
        <f>Spisak!B46</f>
        <v>0</v>
      </c>
      <c r="C51" s="76">
        <f>Spisak!C46</f>
        <v>0</v>
      </c>
      <c r="D51" s="68">
        <f>Spisak!W46</f>
        <v>0</v>
      </c>
      <c r="E51" s="68">
        <f>Spisak!X46</f>
        <v>0</v>
      </c>
      <c r="F51" s="68">
        <f>Spisak!Y46</f>
        <v>0</v>
      </c>
      <c r="G51" s="69" t="e">
        <f ca="1">Spisak!Z46 &amp; OcjenaSlovima(Spisak!Z46)</f>
        <v>#NAME?</v>
      </c>
    </row>
    <row r="52" spans="1:7">
      <c r="A52" s="89">
        <v>45</v>
      </c>
      <c r="B52" s="81">
        <f>Spisak!B47</f>
        <v>0</v>
      </c>
      <c r="C52" s="76">
        <f>Spisak!C47</f>
        <v>0</v>
      </c>
      <c r="D52" s="68">
        <f>Spisak!W47</f>
        <v>0</v>
      </c>
      <c r="E52" s="68">
        <f>Spisak!X47</f>
        <v>0</v>
      </c>
      <c r="F52" s="68">
        <f>Spisak!Y47</f>
        <v>0</v>
      </c>
      <c r="G52" s="69" t="e">
        <f ca="1">Spisak!Z47 &amp; OcjenaSlovima(Spisak!Z47)</f>
        <v>#NAME?</v>
      </c>
    </row>
    <row r="53" spans="1:7">
      <c r="A53" s="89">
        <v>46</v>
      </c>
      <c r="B53" s="81">
        <f>Spisak!B48</f>
        <v>0</v>
      </c>
      <c r="C53" s="76">
        <f>Spisak!C48</f>
        <v>0</v>
      </c>
      <c r="D53" s="68">
        <f>Spisak!W48</f>
        <v>0</v>
      </c>
      <c r="E53" s="68">
        <f>Spisak!X48</f>
        <v>0</v>
      </c>
      <c r="F53" s="68">
        <f>Spisak!Y48</f>
        <v>0</v>
      </c>
      <c r="G53" s="69" t="e">
        <f ca="1">Spisak!Z48 &amp; OcjenaSlovima(Spisak!Z48)</f>
        <v>#NAME?</v>
      </c>
    </row>
    <row r="54" spans="1:7">
      <c r="A54" s="89">
        <v>47</v>
      </c>
      <c r="B54" s="81">
        <f>Spisak!B49</f>
        <v>0</v>
      </c>
      <c r="C54" s="76">
        <f>Spisak!C49</f>
        <v>0</v>
      </c>
      <c r="D54" s="68">
        <f>Spisak!W49</f>
        <v>0</v>
      </c>
      <c r="E54" s="68">
        <f>Spisak!X49</f>
        <v>0</v>
      </c>
      <c r="F54" s="68">
        <f>Spisak!Y49</f>
        <v>0</v>
      </c>
      <c r="G54" s="69" t="e">
        <f ca="1">Spisak!Z49 &amp; OcjenaSlovima(Spisak!Z49)</f>
        <v>#NAME?</v>
      </c>
    </row>
    <row r="55" spans="1:7">
      <c r="A55" s="89">
        <v>48</v>
      </c>
      <c r="B55" s="81">
        <f>Spisak!B50</f>
        <v>0</v>
      </c>
      <c r="C55" s="76">
        <f>Spisak!C50</f>
        <v>0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>
        <f>Spisak!B51</f>
        <v>0</v>
      </c>
      <c r="C56" s="76">
        <f>Spisak!C51</f>
        <v>0</v>
      </c>
      <c r="D56" s="68">
        <f>Spisak!W51</f>
        <v>0</v>
      </c>
      <c r="E56" s="68">
        <f>Spisak!X51</f>
        <v>0</v>
      </c>
      <c r="F56" s="68">
        <f>Spisak!Y51</f>
        <v>0</v>
      </c>
      <c r="G56" s="69" t="e">
        <f ca="1">Spisak!Z51 &amp; OcjenaSlovima(Spisak!Z51)</f>
        <v>#NAME?</v>
      </c>
    </row>
    <row r="57" spans="1:7">
      <c r="A57" s="89">
        <v>50</v>
      </c>
      <c r="B57" s="81">
        <f>Spisak!B52</f>
        <v>0</v>
      </c>
      <c r="C57" s="76">
        <f>Spisak!C52</f>
        <v>0</v>
      </c>
      <c r="D57" s="68">
        <f>Spisak!W52</f>
        <v>0</v>
      </c>
      <c r="E57" s="68">
        <f>Spisak!X52</f>
        <v>0</v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>
        <f>Spisak!B53</f>
        <v>0</v>
      </c>
      <c r="C58" s="76">
        <f>Spisak!C53</f>
        <v>0</v>
      </c>
      <c r="D58" s="68">
        <f>Spisak!W53</f>
        <v>0</v>
      </c>
      <c r="E58" s="68">
        <f>Spisak!X53</f>
        <v>0</v>
      </c>
      <c r="F58" s="68">
        <f>Spisak!Y53</f>
        <v>0</v>
      </c>
      <c r="G58" s="69" t="e">
        <f ca="1">Spisak!Z53 &amp; OcjenaSlovima(Spisak!Z53)</f>
        <v>#NAME?</v>
      </c>
    </row>
    <row r="59" spans="1:7">
      <c r="A59" s="89">
        <v>52</v>
      </c>
      <c r="B59" s="81">
        <f>Spisak!B54</f>
        <v>0</v>
      </c>
      <c r="C59" s="76">
        <f>Spisak!C54</f>
        <v>0</v>
      </c>
      <c r="D59" s="68">
        <f>Spisak!W54</f>
        <v>0</v>
      </c>
      <c r="E59" s="68">
        <f>Spisak!X54</f>
        <v>0</v>
      </c>
      <c r="F59" s="68">
        <f>Spisak!Y54</f>
        <v>0</v>
      </c>
      <c r="G59" s="69" t="e">
        <f ca="1">Spisak!Z54 &amp; OcjenaSlovima(Spisak!Z54)</f>
        <v>#NAME?</v>
      </c>
    </row>
    <row r="60" spans="1:7">
      <c r="A60" s="89">
        <v>53</v>
      </c>
      <c r="B60" s="81">
        <f>Spisak!B55</f>
        <v>0</v>
      </c>
      <c r="C60" s="76">
        <f>Spisak!C55</f>
        <v>0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>
        <f>Spisak!B56</f>
        <v>0</v>
      </c>
      <c r="C61" s="76">
        <f>Spisak!C56</f>
        <v>0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>
        <f>Spisak!B57</f>
        <v>0</v>
      </c>
      <c r="C62" s="76">
        <f>Spisak!C57</f>
        <v>0</v>
      </c>
      <c r="D62" s="68">
        <f>Spisak!W57</f>
        <v>0</v>
      </c>
      <c r="E62" s="68">
        <f>Spisak!X57</f>
        <v>0</v>
      </c>
      <c r="F62" s="68">
        <f>Spisak!Y57</f>
        <v>0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30" t="s">
        <v>58</v>
      </c>
      <c r="B12" s="124" t="s">
        <v>59</v>
      </c>
      <c r="C12" s="124" t="s">
        <v>60</v>
      </c>
      <c r="D12" s="124" t="s">
        <v>61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 t="s">
        <v>69</v>
      </c>
      <c r="Q12" s="124"/>
      <c r="R12" s="124"/>
      <c r="S12" s="127"/>
    </row>
    <row r="13" spans="1:19">
      <c r="A13" s="131"/>
      <c r="B13" s="125"/>
      <c r="C13" s="125"/>
      <c r="D13" s="125" t="s">
        <v>62</v>
      </c>
      <c r="E13" s="125"/>
      <c r="F13" s="125" t="s">
        <v>63</v>
      </c>
      <c r="G13" s="125"/>
      <c r="H13" s="125" t="s">
        <v>64</v>
      </c>
      <c r="I13" s="125"/>
      <c r="J13" s="125" t="s">
        <v>65</v>
      </c>
      <c r="K13" s="125"/>
      <c r="L13" s="125" t="s">
        <v>66</v>
      </c>
      <c r="M13" s="125"/>
      <c r="N13" s="125" t="s">
        <v>67</v>
      </c>
      <c r="O13" s="125"/>
      <c r="P13" s="125" t="s">
        <v>70</v>
      </c>
      <c r="Q13" s="125"/>
      <c r="R13" s="125" t="s">
        <v>71</v>
      </c>
      <c r="S13" s="128"/>
    </row>
    <row r="14" spans="1:19" ht="13.5" thickBot="1">
      <c r="A14" s="132"/>
      <c r="B14" s="126"/>
      <c r="C14" s="126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9</v>
      </c>
      <c r="D15" s="44">
        <f>COUNTIF(Spisak!Z3:Z15, "=A")</f>
        <v>3</v>
      </c>
      <c r="E15" s="44">
        <f>ROUND(100*D15/C15,1)</f>
        <v>33.299999999999997</v>
      </c>
      <c r="F15" s="44">
        <f>COUNTIF(Spisak!Z3:Z15, "=B")</f>
        <v>2</v>
      </c>
      <c r="G15" s="44">
        <f>ROUND(100*F15/C15,1)</f>
        <v>22.2</v>
      </c>
      <c r="H15" s="44">
        <f>COUNTIF(Spisak!Z3:Z15, "=C")</f>
        <v>1</v>
      </c>
      <c r="I15" s="44">
        <f>ROUND(100*H15/C15,1)</f>
        <v>11.1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0</v>
      </c>
      <c r="M15" s="44">
        <f>ROUND(100*L15/C15,1)</f>
        <v>0</v>
      </c>
      <c r="N15" s="44">
        <f>COUNTIF(Spisak!Z3:Z15, "=F")</f>
        <v>3</v>
      </c>
      <c r="O15" s="44">
        <f>MAX(0,100-E15-G15-I15-K15-M15)</f>
        <v>33.4</v>
      </c>
      <c r="P15" s="44">
        <f>D15+F15+H15+J15+L15</f>
        <v>6</v>
      </c>
      <c r="Q15" s="44">
        <f>ROUND(100*P15/C15,1)</f>
        <v>66.7</v>
      </c>
      <c r="R15" s="44">
        <f>N15</f>
        <v>3</v>
      </c>
      <c r="S15" s="45">
        <f>O15</f>
        <v>33.4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2021-06-20T22:36:52Z</dcterms:modified>
</cp:coreProperties>
</file>