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0-21\"/>
    </mc:Choice>
  </mc:AlternateContent>
  <xr:revisionPtr revIDLastSave="0" documentId="8_{1F4E63EF-10C5-4C2F-B7AA-EC4F1660F2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6" i="2" l="1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T37" i="1" l="1"/>
  <c r="W37" i="1" s="1"/>
  <c r="T36" i="1"/>
  <c r="W36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AD18" i="1" s="1"/>
  <c r="AE18" i="1" s="1"/>
  <c r="Z1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D8" i="1" s="1"/>
  <c r="AE8" i="1" s="1"/>
  <c r="AC7" i="1"/>
  <c r="AD37" i="1" l="1"/>
  <c r="AE37" i="1" s="1"/>
  <c r="AC6" i="1"/>
  <c r="Z6" i="1"/>
  <c r="AD26" i="1" l="1"/>
  <c r="AE26" i="1" s="1"/>
  <c r="AD19" i="1"/>
  <c r="AE19" i="1" s="1"/>
  <c r="AD22" i="1"/>
  <c r="AE22" i="1" s="1"/>
  <c r="AD23" i="1"/>
  <c r="AE23" i="1" s="1"/>
  <c r="AD36" i="1"/>
  <c r="AE36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5" i="1"/>
  <c r="AE25" i="1" s="1"/>
  <c r="AD24" i="1"/>
  <c r="AE24" i="1" s="1"/>
  <c r="AD21" i="1"/>
  <c r="AE21" i="1" s="1"/>
  <c r="AD20" i="1"/>
  <c r="AE20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/>
  <c r="AE10" i="1" s="1"/>
  <c r="AD9" i="1"/>
  <c r="AE9" i="1" s="1"/>
  <c r="AD7" i="1" l="1"/>
  <c r="AE7" i="1" s="1"/>
  <c r="AD35" i="1"/>
  <c r="AE35" i="1" s="1"/>
  <c r="AD27" i="1"/>
  <c r="AE27" i="1" s="1"/>
  <c r="W6" i="1"/>
  <c r="AD6" i="1" s="1"/>
  <c r="AE6" i="1" s="1"/>
  <c r="AK2" i="1" l="1"/>
  <c r="AJ2" i="1"/>
  <c r="AH2" i="1"/>
  <c r="AI2" i="1"/>
  <c r="AG2" i="1"/>
  <c r="AL2" i="1"/>
  <c r="AK3" i="1" l="1"/>
  <c r="AL3" i="1"/>
  <c r="AG4" i="1" s="1"/>
  <c r="AG3" i="1"/>
  <c r="AI3" i="1"/>
  <c r="AH3" i="1"/>
  <c r="AJ3" i="1"/>
</calcChain>
</file>

<file path=xl/sharedStrings.xml><?xml version="1.0" encoding="utf-8"?>
<sst xmlns="http://schemas.openxmlformats.org/spreadsheetml/2006/main" count="211" uniqueCount="140">
  <si>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</si>
  <si>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</si>
  <si>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</si>
  <si>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</si>
  <si>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</si>
  <si>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</si>
  <si>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</si>
  <si>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</si>
  <si>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</si>
  <si>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</si>
  <si>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</si>
  <si>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</si>
  <si>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</si>
  <si>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</si>
  <si>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</si>
  <si>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</si>
  <si>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</si>
  <si>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</si>
  <si>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</si>
  <si>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</si>
  <si>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</si>
  <si>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Jelena</t>
  </si>
  <si>
    <t>MO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</si>
  <si>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</si>
  <si>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</si>
  <si>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</si>
  <si>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</si>
  <si>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</si>
  <si>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</si>
  <si>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</si>
  <si>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</si>
  <si>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</si>
  <si>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Vježbe</t>
  </si>
  <si>
    <t>Ocjena:</t>
  </si>
  <si>
    <t>S</t>
  </si>
  <si>
    <t>Branko</t>
  </si>
  <si>
    <t>Anja</t>
  </si>
  <si>
    <t>Danilo</t>
  </si>
  <si>
    <t>Jeknić</t>
  </si>
  <si>
    <t>Milikić</t>
  </si>
  <si>
    <t>Dženita</t>
  </si>
  <si>
    <t>Franca</t>
  </si>
  <si>
    <t>Šćekić</t>
  </si>
  <si>
    <t>Total</t>
  </si>
  <si>
    <t>SEMESTAR</t>
  </si>
  <si>
    <t>ZAVRŠNI</t>
  </si>
  <si>
    <t>AVGUST</t>
  </si>
  <si>
    <t>RED</t>
  </si>
  <si>
    <t>POP</t>
  </si>
  <si>
    <t>PREDMET: EUROATLANTIZAM</t>
  </si>
  <si>
    <t>+</t>
  </si>
  <si>
    <t>Emina</t>
  </si>
  <si>
    <t>Balota</t>
  </si>
  <si>
    <t>Marko</t>
  </si>
  <si>
    <t>Ivana</t>
  </si>
  <si>
    <t>Božović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</si>
  <si>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</si>
  <si>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</si>
  <si>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</si>
  <si>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</si>
  <si>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</si>
  <si>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</si>
  <si>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</si>
  <si>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</si>
  <si>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</si>
  <si>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</si>
  <si>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Gleb</t>
  </si>
  <si>
    <t>Baklanov</t>
  </si>
  <si>
    <t>Vukan</t>
  </si>
  <si>
    <t>Vujačić</t>
  </si>
  <si>
    <t>Aleksa</t>
  </si>
  <si>
    <t>Milošević</t>
  </si>
  <si>
    <t>Vukoman</t>
  </si>
  <si>
    <t>Lejla</t>
  </si>
  <si>
    <t>Hadžijusufović</t>
  </si>
  <si>
    <t>Rade</t>
  </si>
  <si>
    <t>Mandić</t>
  </si>
  <si>
    <t>Ivona</t>
  </si>
  <si>
    <t>Bušković</t>
  </si>
  <si>
    <t>Spaić</t>
  </si>
  <si>
    <t>Anastasija</t>
  </si>
  <si>
    <t>Deletić</t>
  </si>
  <si>
    <t>Danilović</t>
  </si>
  <si>
    <t>Belma</t>
  </si>
  <si>
    <t>Adžović</t>
  </si>
  <si>
    <t>Gorica</t>
  </si>
  <si>
    <t>Cvetković</t>
  </si>
  <si>
    <t>Ljumović</t>
  </si>
  <si>
    <t>Sajma</t>
  </si>
  <si>
    <t>Averić</t>
  </si>
  <si>
    <t>Luka</t>
  </si>
  <si>
    <t>Bogavac</t>
  </si>
  <si>
    <t>Dajana</t>
  </si>
  <si>
    <t>Radović</t>
  </si>
  <si>
    <t>Sara</t>
  </si>
  <si>
    <t>Leković</t>
  </si>
  <si>
    <t>Lidija</t>
  </si>
  <si>
    <t>Grubač</t>
  </si>
  <si>
    <t>Mustafa</t>
  </si>
  <si>
    <t>Pepić</t>
  </si>
  <si>
    <t>Haris</t>
  </si>
  <si>
    <t>Honsić</t>
  </si>
  <si>
    <t>Nirha</t>
  </si>
  <si>
    <t>Erović</t>
  </si>
  <si>
    <t>Andrea</t>
  </si>
  <si>
    <t>Globarević</t>
  </si>
  <si>
    <t>Emina Balota</t>
  </si>
  <si>
    <t>Marko Milikić</t>
  </si>
  <si>
    <t>Ivana Božović</t>
  </si>
  <si>
    <t>Adelisa Ćeranić</t>
  </si>
  <si>
    <t>Olja Rakčević</t>
  </si>
  <si>
    <t>Ivan Marković</t>
  </si>
  <si>
    <t>Matija Mirotić</t>
  </si>
  <si>
    <t>Eva Marija Maković</t>
  </si>
  <si>
    <t>Gleb Baklanov</t>
  </si>
  <si>
    <t>Vukan Vujačić</t>
  </si>
  <si>
    <t>Aleksa Milošević</t>
  </si>
  <si>
    <t>Vukoman Šćekić</t>
  </si>
  <si>
    <t>Lejla Hadžijusufović</t>
  </si>
  <si>
    <t>Rade Mandić</t>
  </si>
  <si>
    <t>Ivona Bušković</t>
  </si>
  <si>
    <t>Anja Spaić</t>
  </si>
  <si>
    <t>Anastasija Deletić</t>
  </si>
  <si>
    <t>Branko Danilović</t>
  </si>
  <si>
    <t>Belma Adžović</t>
  </si>
  <si>
    <t>Gorica Cvetković</t>
  </si>
  <si>
    <t>Jelena Ljumović</t>
  </si>
  <si>
    <t>Sajma Averić</t>
  </si>
  <si>
    <t>Luka Bogavac</t>
  </si>
  <si>
    <t>Dajana Radović</t>
  </si>
  <si>
    <t>Sara Leković</t>
  </si>
  <si>
    <t>Lidija Grubač</t>
  </si>
  <si>
    <t>Mustafa Pepić</t>
  </si>
  <si>
    <t>Haris Honsić</t>
  </si>
  <si>
    <t>Nirha Erović</t>
  </si>
  <si>
    <t>Danilo Jeknić</t>
  </si>
  <si>
    <t>Andrea Globarević</t>
  </si>
  <si>
    <t>Dženita Franca</t>
  </si>
  <si>
    <t>Spremiti I dio za popravni.</t>
  </si>
  <si>
    <t>Spremiti II dio za popravni.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</si>
</sst>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58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4" fillId="3" borderId="59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2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4" borderId="59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4" borderId="61" xfId="0" applyFont="1" applyFill="1" applyBorder="1" applyAlignment="1">
      <alignment vertical="center" wrapText="1"/>
    </xf>
    <xf numFmtId="0" fontId="5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7"/>
  <sheetViews>
    <sheetView tabSelected="1" workbookViewId="0">
      <selection activeCell="D1" sqref="D1:D1048576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140625" style="1" customWidth="1"/>
    <col min="5" max="18" width="4.28515625" style="1" hidden="1" customWidth="1"/>
    <col min="19" max="19" width="4.2851562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7"/>
  </cols>
  <sheetData>
    <row r="1" spans="1:38" s="1" customFormat="1" ht="16.5" thickTop="1" thickBot="1" x14ac:dyDescent="0.35">
      <c r="A1" s="36" t="s">
        <v>49</v>
      </c>
      <c r="B1" s="37"/>
      <c r="C1" s="38"/>
      <c r="D1" s="86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  <c r="AF1" s="49"/>
      <c r="AG1" s="50" t="s">
        <v>23</v>
      </c>
      <c r="AH1" s="50" t="s">
        <v>24</v>
      </c>
      <c r="AI1" s="50" t="s">
        <v>25</v>
      </c>
      <c r="AJ1" s="50" t="s">
        <v>26</v>
      </c>
      <c r="AK1" s="50" t="s">
        <v>27</v>
      </c>
      <c r="AL1" s="51" t="s">
        <v>28</v>
      </c>
    </row>
    <row r="2" spans="1:38" s="1" customFormat="1" ht="16.5" customHeight="1" thickTop="1" thickBot="1" x14ac:dyDescent="0.3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94" t="s">
        <v>44</v>
      </c>
      <c r="U2" s="95"/>
      <c r="V2" s="95"/>
      <c r="W2" s="96"/>
      <c r="X2" s="94" t="s">
        <v>45</v>
      </c>
      <c r="Y2" s="95"/>
      <c r="Z2" s="96"/>
      <c r="AA2" s="94" t="s">
        <v>46</v>
      </c>
      <c r="AB2" s="95"/>
      <c r="AC2" s="96"/>
      <c r="AD2" s="87"/>
      <c r="AE2" s="41"/>
      <c r="AF2" s="54" t="s">
        <v>29</v>
      </c>
      <c r="AG2" s="50">
        <f>COUNTIF(AE6:AE103, "A")</f>
        <v>2</v>
      </c>
      <c r="AH2" s="50">
        <f>COUNTIF(AE6:AE103, "B")</f>
        <v>1</v>
      </c>
      <c r="AI2" s="50">
        <f>COUNTIF(AE6:AE103, "C")</f>
        <v>0</v>
      </c>
      <c r="AJ2" s="50">
        <f>COUNTIF(AE6:AE103, "D")</f>
        <v>5</v>
      </c>
      <c r="AK2" s="50">
        <f>COUNTIF(AE6:AE103, "E")</f>
        <v>1</v>
      </c>
      <c r="AL2" s="51">
        <f>COUNTIF(AE6:AE103, "F")</f>
        <v>21</v>
      </c>
    </row>
    <row r="3" spans="1:38" s="1" customFormat="1" ht="16.5" customHeight="1" thickTop="1" thickBot="1" x14ac:dyDescent="0.3">
      <c r="A3" s="100" t="s">
        <v>0</v>
      </c>
      <c r="B3" s="4"/>
      <c r="C3" s="5"/>
      <c r="D3" s="103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97"/>
      <c r="U3" s="98"/>
      <c r="V3" s="98"/>
      <c r="W3" s="99"/>
      <c r="X3" s="97"/>
      <c r="Y3" s="98"/>
      <c r="Z3" s="99"/>
      <c r="AA3" s="97"/>
      <c r="AB3" s="98"/>
      <c r="AC3" s="99"/>
      <c r="AD3" s="88"/>
      <c r="AE3" s="7"/>
      <c r="AF3" s="54" t="s">
        <v>30</v>
      </c>
      <c r="AG3" s="52">
        <f>(AG2/SUM(AG2:AL2))*100</f>
        <v>6.666666666666667</v>
      </c>
      <c r="AH3" s="52">
        <f>(AH2/SUM(AF2:AL2))*100</f>
        <v>3.3333333333333335</v>
      </c>
      <c r="AI3" s="52">
        <f>(AI2/SUM(AF2:AL2))*100</f>
        <v>0</v>
      </c>
      <c r="AJ3" s="52">
        <f>(AJ2/SUM(AF2:AL2))*100</f>
        <v>16.666666666666664</v>
      </c>
      <c r="AK3" s="52">
        <f>(AK2/SUM(AF2:AL2))*100</f>
        <v>3.3333333333333335</v>
      </c>
      <c r="AL3" s="53">
        <f>(AL2/SUM(AF2:AL2))*100</f>
        <v>70</v>
      </c>
    </row>
    <row r="4" spans="1:38" s="56" customFormat="1" ht="18" customHeight="1" thickTop="1" thickBot="1" x14ac:dyDescent="0.3">
      <c r="A4" s="101"/>
      <c r="B4" s="106" t="s">
        <v>2</v>
      </c>
      <c r="C4" s="107"/>
      <c r="D4" s="104"/>
      <c r="E4" s="110" t="s">
        <v>14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9" t="s">
        <v>32</v>
      </c>
      <c r="U4" s="55" t="s">
        <v>19</v>
      </c>
      <c r="V4" s="55" t="s">
        <v>20</v>
      </c>
      <c r="W4" s="55" t="s">
        <v>43</v>
      </c>
      <c r="X4" s="55" t="s">
        <v>47</v>
      </c>
      <c r="Y4" s="55" t="s">
        <v>48</v>
      </c>
      <c r="Z4" s="55" t="s">
        <v>43</v>
      </c>
      <c r="AA4" s="55" t="s">
        <v>47</v>
      </c>
      <c r="AB4" s="55" t="s">
        <v>48</v>
      </c>
      <c r="AC4" s="55" t="s">
        <v>43</v>
      </c>
      <c r="AD4" s="55" t="s">
        <v>43</v>
      </c>
      <c r="AE4" s="55" t="s">
        <v>33</v>
      </c>
      <c r="AF4" s="54" t="s">
        <v>31</v>
      </c>
      <c r="AG4" s="52">
        <f>100-AL3</f>
        <v>30</v>
      </c>
      <c r="AH4" s="50"/>
      <c r="AI4" s="50"/>
      <c r="AJ4" s="50"/>
      <c r="AK4" s="50"/>
      <c r="AL4" s="51"/>
    </row>
    <row r="5" spans="1:38" ht="16.5" thickTop="1" thickBot="1" x14ac:dyDescent="0.3">
      <c r="A5" s="102"/>
      <c r="B5" s="108"/>
      <c r="C5" s="109"/>
      <c r="D5" s="105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  <c r="AF5" s="93"/>
      <c r="AG5" s="93"/>
      <c r="AH5" s="93"/>
      <c r="AI5" s="93"/>
      <c r="AJ5" s="93"/>
      <c r="AK5" s="93"/>
      <c r="AL5" s="93"/>
    </row>
    <row r="6" spans="1:38" ht="16.5" thickTop="1" thickBot="1" x14ac:dyDescent="0.3">
      <c r="A6" s="17">
        <v>1</v>
      </c>
      <c r="B6" s="27">
        <v>1</v>
      </c>
      <c r="C6" s="11">
        <v>2018</v>
      </c>
      <c r="D6" s="12" t="s">
        <v>22</v>
      </c>
      <c r="E6" s="13"/>
      <c r="F6" s="14"/>
      <c r="G6" s="14">
        <v>0.5</v>
      </c>
      <c r="H6" s="14">
        <v>0.75</v>
      </c>
      <c r="I6" s="14">
        <v>1</v>
      </c>
      <c r="J6" s="14">
        <v>1</v>
      </c>
      <c r="K6" s="32"/>
      <c r="L6" s="14">
        <v>1</v>
      </c>
      <c r="M6" s="14">
        <v>1</v>
      </c>
      <c r="N6" s="14"/>
      <c r="O6" s="14">
        <v>1</v>
      </c>
      <c r="P6" s="14">
        <v>0.75</v>
      </c>
      <c r="Q6" s="14">
        <v>1</v>
      </c>
      <c r="R6" s="14"/>
      <c r="S6" s="34"/>
      <c r="T6" s="15">
        <f>SUM(F6:S6)</f>
        <v>8</v>
      </c>
      <c r="U6" s="16">
        <v>26.5</v>
      </c>
      <c r="V6" s="16">
        <v>36</v>
      </c>
      <c r="W6" s="15">
        <f t="shared" ref="W6:W37" si="0">IF(V6&gt;0, SUM(T6:T6, V6), SUM(T6:U6))</f>
        <v>44</v>
      </c>
      <c r="X6" s="16">
        <v>40</v>
      </c>
      <c r="Y6" s="16"/>
      <c r="Z6" s="16">
        <f>IF(Y6&gt;0, Y6, X6)</f>
        <v>40</v>
      </c>
      <c r="AA6" s="75"/>
      <c r="AB6" s="76"/>
      <c r="AC6" s="81">
        <f>IF(AB6&gt;0, AB6, AA6)</f>
        <v>0</v>
      </c>
      <c r="AD6" s="15">
        <f>IF(AC6&gt;0,SUM(AC6,W6),SUM(Z6,W6))</f>
        <v>84</v>
      </c>
      <c r="AE6" s="15" t="str">
        <f>IF(AD6&gt;89,"A",IF(AD6&gt;79,"B",IF(AD6&gt;69,"C",IF(AD6&gt;59,"D",IF(AD6&gt;49,"E",IF(AD6=0,"Neakt.","F"))))))</f>
        <v>B</v>
      </c>
      <c r="AF6" s="93"/>
      <c r="AG6" s="93"/>
      <c r="AH6" s="93"/>
      <c r="AI6" s="93"/>
      <c r="AJ6" s="93"/>
      <c r="AK6" s="93"/>
      <c r="AL6" s="93"/>
    </row>
    <row r="7" spans="1:38" ht="16.5" thickTop="1" thickBot="1" x14ac:dyDescent="0.3">
      <c r="A7" s="30">
        <v>2</v>
      </c>
      <c r="B7" s="28">
        <v>3</v>
      </c>
      <c r="C7" s="18">
        <v>2018</v>
      </c>
      <c r="D7" s="19" t="s">
        <v>22</v>
      </c>
      <c r="E7" s="20"/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33"/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21"/>
      <c r="R7" s="21"/>
      <c r="S7" s="35"/>
      <c r="T7" s="15">
        <f t="shared" ref="T7:T37" si="1">SUM(F7:S7)</f>
        <v>10</v>
      </c>
      <c r="U7" s="22">
        <v>37.5</v>
      </c>
      <c r="V7" s="22"/>
      <c r="W7" s="15">
        <f t="shared" si="0"/>
        <v>47.5</v>
      </c>
      <c r="X7" s="22">
        <v>50</v>
      </c>
      <c r="Y7" s="73"/>
      <c r="Z7" s="16">
        <f t="shared" ref="Z7:Z37" si="2">IF(Y7&gt;0, Y7, X7)</f>
        <v>50</v>
      </c>
      <c r="AA7" s="77"/>
      <c r="AB7" s="78"/>
      <c r="AC7" s="81">
        <f t="shared" ref="AC7:AC37" si="3">IF(AB7&gt;0, AB7, AA7)</f>
        <v>0</v>
      </c>
      <c r="AD7" s="82">
        <f t="shared" ref="AD7:AD37" si="4">IF(AC7&gt;0,SUM(AC7,W7),SUM(Z7,W7))</f>
        <v>97.5</v>
      </c>
      <c r="AE7" s="15" t="str">
        <f t="shared" ref="AE7:AE37" si="5">IF(AD7&gt;89,"A",IF(AD7&gt;79,"B",IF(AD7&gt;69,"C",IF(AD7&gt;59,"D",IF(AD7&gt;49,"E",IF(AD7=0,"Neakt.","F"))))))</f>
        <v>A</v>
      </c>
      <c r="AF7" s="93"/>
      <c r="AG7" s="93"/>
      <c r="AH7" s="93"/>
      <c r="AI7" s="93"/>
      <c r="AJ7" s="93"/>
      <c r="AK7" s="93"/>
      <c r="AL7" s="93"/>
    </row>
    <row r="8" spans="1:38" ht="16.5" thickTop="1" thickBot="1" x14ac:dyDescent="0.3">
      <c r="A8" s="30">
        <v>3</v>
      </c>
      <c r="B8" s="28">
        <v>4</v>
      </c>
      <c r="C8" s="18">
        <v>2018</v>
      </c>
      <c r="D8" s="19" t="s">
        <v>22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>
        <v>22.5</v>
      </c>
      <c r="V8" s="22">
        <v>32</v>
      </c>
      <c r="W8" s="15">
        <f t="shared" si="0"/>
        <v>32</v>
      </c>
      <c r="X8" s="22">
        <v>30</v>
      </c>
      <c r="Y8" s="73"/>
      <c r="Z8" s="16">
        <f t="shared" si="2"/>
        <v>30</v>
      </c>
      <c r="AA8" s="77"/>
      <c r="AB8" s="78"/>
      <c r="AC8" s="81">
        <f t="shared" si="3"/>
        <v>0</v>
      </c>
      <c r="AD8" s="82">
        <f t="shared" si="4"/>
        <v>62</v>
      </c>
      <c r="AE8" s="15" t="str">
        <f t="shared" si="5"/>
        <v>D</v>
      </c>
      <c r="AF8" s="93"/>
      <c r="AG8" s="93"/>
      <c r="AH8" s="93"/>
      <c r="AI8" s="93"/>
      <c r="AJ8" s="93"/>
      <c r="AK8" s="93"/>
      <c r="AL8" s="93"/>
    </row>
    <row r="9" spans="1:38" ht="16.5" thickTop="1" thickBot="1" x14ac:dyDescent="0.3">
      <c r="A9" s="30">
        <v>4</v>
      </c>
      <c r="B9" s="28">
        <v>5</v>
      </c>
      <c r="C9" s="18">
        <v>2018</v>
      </c>
      <c r="D9" s="19" t="s">
        <v>22</v>
      </c>
      <c r="E9" s="20"/>
      <c r="F9" s="21"/>
      <c r="G9" s="21"/>
      <c r="H9" s="21"/>
      <c r="I9" s="21"/>
      <c r="J9" s="21"/>
      <c r="K9" s="33"/>
      <c r="L9" s="21"/>
      <c r="M9" s="21"/>
      <c r="N9" s="21"/>
      <c r="O9" s="21"/>
      <c r="P9" s="21"/>
      <c r="Q9" s="21"/>
      <c r="R9" s="21"/>
      <c r="S9" s="35"/>
      <c r="T9" s="15">
        <f t="shared" si="1"/>
        <v>0</v>
      </c>
      <c r="U9" s="22">
        <v>19.5</v>
      </c>
      <c r="V9" s="22"/>
      <c r="W9" s="15">
        <f t="shared" si="0"/>
        <v>19.5</v>
      </c>
      <c r="X9" s="22">
        <v>20</v>
      </c>
      <c r="Y9" s="73"/>
      <c r="Z9" s="16">
        <f t="shared" si="2"/>
        <v>20</v>
      </c>
      <c r="AA9" s="77"/>
      <c r="AB9" s="78"/>
      <c r="AC9" s="81">
        <f t="shared" si="3"/>
        <v>0</v>
      </c>
      <c r="AD9" s="84">
        <f t="shared" si="4"/>
        <v>39.5</v>
      </c>
      <c r="AE9" s="15" t="str">
        <f t="shared" si="5"/>
        <v>F</v>
      </c>
      <c r="AF9" s="93" t="s">
        <v>138</v>
      </c>
      <c r="AG9" s="93"/>
      <c r="AH9" s="93"/>
      <c r="AI9" s="93"/>
      <c r="AJ9" s="93"/>
      <c r="AK9" s="93"/>
      <c r="AL9" s="93"/>
    </row>
    <row r="10" spans="1:38" ht="16.5" thickTop="1" thickBot="1" x14ac:dyDescent="0.3">
      <c r="A10" s="30">
        <v>5</v>
      </c>
      <c r="B10" s="28">
        <v>7</v>
      </c>
      <c r="C10" s="18">
        <v>2018</v>
      </c>
      <c r="D10" s="19" t="s">
        <v>22</v>
      </c>
      <c r="E10" s="20"/>
      <c r="F10" s="21">
        <v>0.75</v>
      </c>
      <c r="G10" s="21">
        <v>1</v>
      </c>
      <c r="H10" s="21">
        <v>1</v>
      </c>
      <c r="I10" s="21">
        <v>1</v>
      </c>
      <c r="J10" s="21"/>
      <c r="K10" s="33"/>
      <c r="L10" s="21"/>
      <c r="M10" s="21">
        <v>1</v>
      </c>
      <c r="N10" s="21"/>
      <c r="O10" s="21"/>
      <c r="P10" s="21"/>
      <c r="Q10" s="21"/>
      <c r="R10" s="21"/>
      <c r="S10" s="35"/>
      <c r="T10" s="15">
        <f t="shared" si="1"/>
        <v>4.75</v>
      </c>
      <c r="U10" s="22">
        <v>38</v>
      </c>
      <c r="V10" s="22"/>
      <c r="W10" s="15">
        <f t="shared" si="0"/>
        <v>42.75</v>
      </c>
      <c r="X10" s="22">
        <v>50</v>
      </c>
      <c r="Y10" s="73"/>
      <c r="Z10" s="16">
        <f t="shared" si="2"/>
        <v>50</v>
      </c>
      <c r="AA10" s="77"/>
      <c r="AB10" s="78"/>
      <c r="AC10" s="81">
        <f t="shared" si="3"/>
        <v>0</v>
      </c>
      <c r="AD10" s="82">
        <f t="shared" si="4"/>
        <v>92.75</v>
      </c>
      <c r="AE10" s="15" t="str">
        <f t="shared" si="5"/>
        <v>A</v>
      </c>
      <c r="AF10" s="93"/>
      <c r="AG10" s="93"/>
      <c r="AH10" s="93"/>
      <c r="AI10" s="93"/>
      <c r="AJ10" s="93"/>
      <c r="AK10" s="93"/>
      <c r="AL10" s="93"/>
    </row>
    <row r="11" spans="1:38" ht="16.5" thickTop="1" thickBot="1" x14ac:dyDescent="0.3">
      <c r="A11" s="30">
        <v>6</v>
      </c>
      <c r="B11" s="28">
        <v>8</v>
      </c>
      <c r="C11" s="18">
        <v>2018</v>
      </c>
      <c r="D11" s="19" t="s">
        <v>22</v>
      </c>
      <c r="E11" s="20"/>
      <c r="F11" s="21">
        <v>0.5</v>
      </c>
      <c r="G11" s="21">
        <v>1</v>
      </c>
      <c r="H11" s="21">
        <v>1</v>
      </c>
      <c r="I11" s="21">
        <v>1</v>
      </c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3.5</v>
      </c>
      <c r="U11" s="22">
        <v>33.5</v>
      </c>
      <c r="V11" s="22"/>
      <c r="W11" s="15">
        <f t="shared" si="0"/>
        <v>37</v>
      </c>
      <c r="X11" s="22">
        <v>30</v>
      </c>
      <c r="Y11" s="73"/>
      <c r="Z11" s="16">
        <f t="shared" si="2"/>
        <v>30</v>
      </c>
      <c r="AA11" s="77"/>
      <c r="AB11" s="78"/>
      <c r="AC11" s="81">
        <f t="shared" si="3"/>
        <v>0</v>
      </c>
      <c r="AD11" s="82">
        <f t="shared" si="4"/>
        <v>67</v>
      </c>
      <c r="AE11" s="15" t="str">
        <f t="shared" si="5"/>
        <v>D</v>
      </c>
      <c r="AF11" s="93"/>
      <c r="AG11" s="93"/>
      <c r="AH11" s="93"/>
      <c r="AI11" s="93"/>
      <c r="AJ11" s="93"/>
      <c r="AK11" s="93"/>
      <c r="AL11" s="93"/>
    </row>
    <row r="12" spans="1:38" ht="16.5" thickTop="1" thickBot="1" x14ac:dyDescent="0.3">
      <c r="A12" s="17">
        <v>7</v>
      </c>
      <c r="B12" s="28">
        <v>13</v>
      </c>
      <c r="C12" s="18">
        <v>2018</v>
      </c>
      <c r="D12" s="19" t="s">
        <v>22</v>
      </c>
      <c r="E12" s="20"/>
      <c r="F12" s="21"/>
      <c r="G12" s="21"/>
      <c r="H12" s="21">
        <v>0.75</v>
      </c>
      <c r="I12" s="21">
        <v>0.75</v>
      </c>
      <c r="J12" s="21"/>
      <c r="K12" s="33"/>
      <c r="L12" s="21">
        <v>0.75</v>
      </c>
      <c r="M12" s="21"/>
      <c r="N12" s="21"/>
      <c r="O12" s="21"/>
      <c r="P12" s="21"/>
      <c r="Q12" s="21"/>
      <c r="R12" s="21"/>
      <c r="S12" s="35"/>
      <c r="T12" s="15">
        <f t="shared" si="1"/>
        <v>2.25</v>
      </c>
      <c r="U12" s="22">
        <v>29</v>
      </c>
      <c r="V12" s="22"/>
      <c r="W12" s="15">
        <f t="shared" si="0"/>
        <v>31.25</v>
      </c>
      <c r="X12" s="22">
        <v>30</v>
      </c>
      <c r="Y12" s="73"/>
      <c r="Z12" s="16">
        <f t="shared" si="2"/>
        <v>30</v>
      </c>
      <c r="AA12" s="77"/>
      <c r="AB12" s="78"/>
      <c r="AC12" s="81">
        <f t="shared" si="3"/>
        <v>0</v>
      </c>
      <c r="AD12" s="82">
        <f t="shared" si="4"/>
        <v>61.25</v>
      </c>
      <c r="AE12" s="15" t="str">
        <f t="shared" si="5"/>
        <v>D</v>
      </c>
      <c r="AF12" s="93"/>
      <c r="AG12" s="93"/>
      <c r="AH12" s="93"/>
      <c r="AI12" s="93"/>
      <c r="AJ12" s="93"/>
      <c r="AK12" s="93"/>
      <c r="AL12" s="93"/>
    </row>
    <row r="13" spans="1:38" ht="16.5" thickTop="1" thickBot="1" x14ac:dyDescent="0.3">
      <c r="A13" s="30">
        <v>8</v>
      </c>
      <c r="B13" s="28">
        <v>15</v>
      </c>
      <c r="C13" s="18">
        <v>2018</v>
      </c>
      <c r="D13" s="19" t="s">
        <v>22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22.5</v>
      </c>
      <c r="V13" s="22"/>
      <c r="W13" s="15">
        <f t="shared" si="0"/>
        <v>22.5</v>
      </c>
      <c r="X13" s="22">
        <v>40</v>
      </c>
      <c r="Y13" s="73"/>
      <c r="Z13" s="16">
        <f t="shared" si="2"/>
        <v>40</v>
      </c>
      <c r="AA13" s="77"/>
      <c r="AB13" s="78"/>
      <c r="AC13" s="81">
        <f t="shared" si="3"/>
        <v>0</v>
      </c>
      <c r="AD13" s="82">
        <f t="shared" si="4"/>
        <v>62.5</v>
      </c>
      <c r="AE13" s="15" t="str">
        <f t="shared" si="5"/>
        <v>D</v>
      </c>
      <c r="AF13" s="93"/>
      <c r="AG13" s="93"/>
      <c r="AH13" s="93"/>
      <c r="AI13" s="93"/>
      <c r="AJ13" s="93"/>
      <c r="AK13" s="93"/>
      <c r="AL13" s="93"/>
    </row>
    <row r="14" spans="1:38" ht="16.5" thickTop="1" thickBot="1" x14ac:dyDescent="0.3">
      <c r="A14" s="30">
        <v>9</v>
      </c>
      <c r="B14" s="28">
        <v>17</v>
      </c>
      <c r="C14" s="18">
        <v>2018</v>
      </c>
      <c r="D14" s="19" t="s">
        <v>22</v>
      </c>
      <c r="E14" s="20"/>
      <c r="F14" s="21">
        <v>0.75</v>
      </c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0.75</v>
      </c>
      <c r="U14" s="22">
        <v>17.5</v>
      </c>
      <c r="V14" s="22">
        <v>19</v>
      </c>
      <c r="W14" s="15">
        <f t="shared" si="0"/>
        <v>19.75</v>
      </c>
      <c r="X14" s="22">
        <v>15</v>
      </c>
      <c r="Y14" s="73"/>
      <c r="Z14" s="16">
        <f t="shared" si="2"/>
        <v>15</v>
      </c>
      <c r="AA14" s="77"/>
      <c r="AB14" s="78"/>
      <c r="AC14" s="81">
        <f t="shared" si="3"/>
        <v>0</v>
      </c>
      <c r="AD14" s="82">
        <f t="shared" si="4"/>
        <v>34.75</v>
      </c>
      <c r="AE14" s="15" t="str">
        <f t="shared" si="5"/>
        <v>F</v>
      </c>
      <c r="AF14" s="93"/>
      <c r="AG14" s="93"/>
      <c r="AH14" s="93"/>
      <c r="AI14" s="93"/>
      <c r="AJ14" s="93"/>
      <c r="AK14" s="93"/>
      <c r="AL14" s="93"/>
    </row>
    <row r="15" spans="1:38" ht="17.25" thickTop="1" thickBot="1" x14ac:dyDescent="0.35">
      <c r="A15" s="30">
        <v>10</v>
      </c>
      <c r="B15" s="28">
        <v>19</v>
      </c>
      <c r="C15" s="18">
        <v>2018</v>
      </c>
      <c r="D15" s="19" t="s">
        <v>22</v>
      </c>
      <c r="E15" s="20"/>
      <c r="F15" s="21">
        <v>0.75</v>
      </c>
      <c r="G15" s="21">
        <v>1</v>
      </c>
      <c r="H15" s="21">
        <v>1</v>
      </c>
      <c r="I15" s="21">
        <v>1</v>
      </c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3.75</v>
      </c>
      <c r="U15" s="22">
        <v>21.5</v>
      </c>
      <c r="V15" s="22">
        <v>21.5</v>
      </c>
      <c r="W15" s="15">
        <f t="shared" si="0"/>
        <v>25.25</v>
      </c>
      <c r="X15" s="22">
        <v>20</v>
      </c>
      <c r="Y15" s="73"/>
      <c r="Z15" s="16">
        <f t="shared" si="2"/>
        <v>20</v>
      </c>
      <c r="AA15" s="77"/>
      <c r="AB15" s="78"/>
      <c r="AC15" s="81">
        <f t="shared" si="3"/>
        <v>0</v>
      </c>
      <c r="AD15" s="82">
        <f t="shared" si="4"/>
        <v>45.25</v>
      </c>
      <c r="AE15" s="15" t="str">
        <f t="shared" si="5"/>
        <v>F</v>
      </c>
      <c r="AF15" s="93" t="s">
        <v>138</v>
      </c>
      <c r="AG15" s="93"/>
      <c r="AH15" s="93"/>
      <c r="AI15" s="93"/>
      <c r="AJ15" s="93"/>
      <c r="AK15" s="93"/>
      <c r="AL15" s="93"/>
    </row>
    <row r="16" spans="1:38" ht="16.5" thickTop="1" thickBot="1" x14ac:dyDescent="0.3">
      <c r="A16" s="30">
        <v>11</v>
      </c>
      <c r="B16" s="28">
        <v>28</v>
      </c>
      <c r="C16" s="18">
        <v>2018</v>
      </c>
      <c r="D16" s="19" t="s">
        <v>22</v>
      </c>
      <c r="E16" s="20"/>
      <c r="F16" s="21">
        <v>1</v>
      </c>
      <c r="G16" s="21"/>
      <c r="H16" s="21">
        <v>1</v>
      </c>
      <c r="I16" s="21">
        <v>0.75</v>
      </c>
      <c r="J16" s="21"/>
      <c r="K16" s="33"/>
      <c r="L16" s="21"/>
      <c r="M16" s="21">
        <v>1</v>
      </c>
      <c r="N16" s="21">
        <v>1</v>
      </c>
      <c r="O16" s="21"/>
      <c r="P16" s="21"/>
      <c r="Q16" s="21"/>
      <c r="R16" s="21"/>
      <c r="S16" s="35"/>
      <c r="T16" s="15">
        <f t="shared" si="1"/>
        <v>4.75</v>
      </c>
      <c r="U16" s="22">
        <v>32</v>
      </c>
      <c r="V16" s="22"/>
      <c r="W16" s="15">
        <f t="shared" si="0"/>
        <v>36.75</v>
      </c>
      <c r="X16" s="22"/>
      <c r="Y16" s="73"/>
      <c r="Z16" s="16">
        <f t="shared" si="2"/>
        <v>0</v>
      </c>
      <c r="AA16" s="77"/>
      <c r="AB16" s="78"/>
      <c r="AC16" s="81">
        <f t="shared" si="3"/>
        <v>0</v>
      </c>
      <c r="AD16" s="82">
        <f t="shared" si="4"/>
        <v>36.75</v>
      </c>
      <c r="AE16" s="15" t="str">
        <f t="shared" si="5"/>
        <v>F</v>
      </c>
      <c r="AF16" s="93"/>
      <c r="AG16" s="93"/>
      <c r="AH16" s="93"/>
      <c r="AI16" s="93" t="s">
        <v>50</v>
      </c>
      <c r="AJ16" s="93"/>
      <c r="AK16" s="93"/>
      <c r="AL16" s="93"/>
    </row>
    <row r="17" spans="1:38" ht="16.5" thickTop="1" thickBot="1" x14ac:dyDescent="0.3">
      <c r="A17" s="17">
        <v>12</v>
      </c>
      <c r="B17" s="28">
        <v>29</v>
      </c>
      <c r="C17" s="18">
        <v>2018</v>
      </c>
      <c r="D17" s="19" t="s">
        <v>22</v>
      </c>
      <c r="E17" s="20"/>
      <c r="F17" s="21">
        <v>0.5</v>
      </c>
      <c r="G17" s="21">
        <v>0.75</v>
      </c>
      <c r="H17" s="21">
        <v>0.5</v>
      </c>
      <c r="I17" s="21"/>
      <c r="J17" s="21"/>
      <c r="K17" s="33"/>
      <c r="L17" s="21"/>
      <c r="M17" s="21">
        <v>1</v>
      </c>
      <c r="N17" s="21"/>
      <c r="O17" s="21">
        <v>1</v>
      </c>
      <c r="P17" s="21">
        <v>0.75</v>
      </c>
      <c r="Q17" s="21"/>
      <c r="R17" s="21"/>
      <c r="S17" s="35"/>
      <c r="T17" s="15">
        <f t="shared" si="1"/>
        <v>4.5</v>
      </c>
      <c r="U17" s="22">
        <v>12.5</v>
      </c>
      <c r="V17" s="22"/>
      <c r="W17" s="15">
        <f t="shared" si="0"/>
        <v>17</v>
      </c>
      <c r="X17" s="22">
        <v>20</v>
      </c>
      <c r="Y17" s="73"/>
      <c r="Z17" s="16">
        <f t="shared" si="2"/>
        <v>20</v>
      </c>
      <c r="AA17" s="77"/>
      <c r="AB17" s="78"/>
      <c r="AC17" s="81">
        <f t="shared" si="3"/>
        <v>0</v>
      </c>
      <c r="AD17" s="82">
        <f t="shared" si="4"/>
        <v>37</v>
      </c>
      <c r="AE17" s="15" t="str">
        <f t="shared" si="5"/>
        <v>F</v>
      </c>
      <c r="AF17" s="93" t="s">
        <v>139</v>
      </c>
      <c r="AG17" s="93"/>
      <c r="AH17" s="93"/>
      <c r="AI17" s="93"/>
      <c r="AJ17" s="93"/>
      <c r="AK17" s="93"/>
      <c r="AL17" s="93"/>
    </row>
    <row r="18" spans="1:38" ht="16.5" thickTop="1" thickBot="1" x14ac:dyDescent="0.3">
      <c r="A18" s="85">
        <v>13</v>
      </c>
      <c r="B18" s="28">
        <v>30</v>
      </c>
      <c r="C18" s="18">
        <v>2018</v>
      </c>
      <c r="D18" s="19" t="s">
        <v>22</v>
      </c>
      <c r="E18" s="20"/>
      <c r="F18" s="21"/>
      <c r="G18" s="21">
        <v>0.5</v>
      </c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0.5</v>
      </c>
      <c r="U18" s="22">
        <v>9.5</v>
      </c>
      <c r="V18" s="22">
        <v>27.5</v>
      </c>
      <c r="W18" s="15">
        <f t="shared" si="0"/>
        <v>28</v>
      </c>
      <c r="X18" s="22">
        <v>35</v>
      </c>
      <c r="Y18" s="73"/>
      <c r="Z18" s="16">
        <f t="shared" si="2"/>
        <v>35</v>
      </c>
      <c r="AA18" s="77"/>
      <c r="AB18" s="78"/>
      <c r="AC18" s="81">
        <f t="shared" si="3"/>
        <v>0</v>
      </c>
      <c r="AD18" s="82">
        <f t="shared" si="4"/>
        <v>63</v>
      </c>
      <c r="AE18" s="15" t="str">
        <f t="shared" si="5"/>
        <v>D</v>
      </c>
      <c r="AF18" s="93"/>
      <c r="AG18" s="93"/>
      <c r="AH18" s="93"/>
      <c r="AI18" s="93"/>
      <c r="AJ18" s="93"/>
      <c r="AK18" s="93"/>
      <c r="AL18" s="93"/>
    </row>
    <row r="19" spans="1:38" ht="16.5" thickTop="1" thickBot="1" x14ac:dyDescent="0.3">
      <c r="A19" s="30">
        <v>14</v>
      </c>
      <c r="B19" s="28">
        <v>31</v>
      </c>
      <c r="C19" s="18">
        <v>2018</v>
      </c>
      <c r="D19" s="19" t="s">
        <v>22</v>
      </c>
      <c r="E19" s="20"/>
      <c r="F19" s="21">
        <v>0.75</v>
      </c>
      <c r="G19" s="21">
        <v>1</v>
      </c>
      <c r="H19" s="21">
        <v>0.75</v>
      </c>
      <c r="I19" s="21"/>
      <c r="J19" s="21"/>
      <c r="K19" s="33"/>
      <c r="L19" s="21">
        <v>1</v>
      </c>
      <c r="M19" s="21"/>
      <c r="N19" s="21"/>
      <c r="O19" s="21"/>
      <c r="P19" s="21"/>
      <c r="Q19" s="21"/>
      <c r="R19" s="21"/>
      <c r="S19" s="35"/>
      <c r="T19" s="15">
        <f t="shared" si="1"/>
        <v>3.5</v>
      </c>
      <c r="U19" s="22">
        <v>27</v>
      </c>
      <c r="V19" s="22"/>
      <c r="W19" s="15">
        <f t="shared" si="0"/>
        <v>30.5</v>
      </c>
      <c r="X19" s="22">
        <v>15</v>
      </c>
      <c r="Y19" s="73"/>
      <c r="Z19" s="16">
        <f t="shared" si="2"/>
        <v>15</v>
      </c>
      <c r="AA19" s="77"/>
      <c r="AB19" s="78"/>
      <c r="AC19" s="81">
        <f t="shared" si="3"/>
        <v>0</v>
      </c>
      <c r="AD19" s="82">
        <f t="shared" si="4"/>
        <v>45.5</v>
      </c>
      <c r="AE19" s="15" t="str">
        <f t="shared" si="5"/>
        <v>F</v>
      </c>
      <c r="AF19" s="93"/>
      <c r="AG19" s="93"/>
      <c r="AH19" s="93"/>
      <c r="AI19" s="93"/>
      <c r="AJ19" s="93"/>
      <c r="AK19" s="93"/>
      <c r="AL19" s="93"/>
    </row>
    <row r="20" spans="1:38" ht="16.5" thickTop="1" thickBot="1" x14ac:dyDescent="0.3">
      <c r="A20" s="30">
        <v>15</v>
      </c>
      <c r="B20" s="28">
        <v>32</v>
      </c>
      <c r="C20" s="18">
        <v>2018</v>
      </c>
      <c r="D20" s="19" t="s">
        <v>22</v>
      </c>
      <c r="E20" s="20"/>
      <c r="F20" s="21">
        <v>0.75</v>
      </c>
      <c r="G20" s="21">
        <v>1</v>
      </c>
      <c r="H20" s="21">
        <v>0.75</v>
      </c>
      <c r="I20" s="21"/>
      <c r="J20" s="21">
        <v>1</v>
      </c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1"/>
        <v>3.5</v>
      </c>
      <c r="U20" s="22">
        <v>19</v>
      </c>
      <c r="V20" s="22"/>
      <c r="W20" s="15">
        <f t="shared" si="0"/>
        <v>22.5</v>
      </c>
      <c r="X20" s="22">
        <v>30</v>
      </c>
      <c r="Y20" s="73"/>
      <c r="Z20" s="16">
        <f t="shared" si="2"/>
        <v>30</v>
      </c>
      <c r="AA20" s="77"/>
      <c r="AB20" s="78"/>
      <c r="AC20" s="81">
        <f t="shared" si="3"/>
        <v>0</v>
      </c>
      <c r="AD20" s="82">
        <f t="shared" si="4"/>
        <v>52.5</v>
      </c>
      <c r="AE20" s="15" t="str">
        <f t="shared" si="5"/>
        <v>E</v>
      </c>
      <c r="AF20" s="93"/>
      <c r="AG20" s="93"/>
      <c r="AH20" s="93"/>
      <c r="AI20" s="93"/>
      <c r="AJ20" s="93"/>
      <c r="AK20" s="93"/>
      <c r="AL20" s="93"/>
    </row>
    <row r="21" spans="1:38" ht="16.5" thickTop="1" thickBot="1" x14ac:dyDescent="0.3">
      <c r="A21" s="30">
        <v>16</v>
      </c>
      <c r="B21" s="28">
        <v>33</v>
      </c>
      <c r="C21" s="18">
        <v>2018</v>
      </c>
      <c r="D21" s="19" t="s">
        <v>22</v>
      </c>
      <c r="E21" s="20"/>
      <c r="F21" s="21">
        <v>0.75</v>
      </c>
      <c r="G21" s="21">
        <v>1</v>
      </c>
      <c r="H21" s="21">
        <v>0.75</v>
      </c>
      <c r="I21" s="21">
        <v>1</v>
      </c>
      <c r="J21" s="21">
        <v>1</v>
      </c>
      <c r="K21" s="33"/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21">
        <v>0.5</v>
      </c>
      <c r="R21" s="21"/>
      <c r="S21" s="35"/>
      <c r="T21" s="15">
        <f t="shared" si="1"/>
        <v>10</v>
      </c>
      <c r="U21" s="22">
        <v>34</v>
      </c>
      <c r="V21" s="22"/>
      <c r="W21" s="15">
        <f t="shared" si="0"/>
        <v>44</v>
      </c>
      <c r="X21" s="22"/>
      <c r="Y21" s="73"/>
      <c r="Z21" s="16">
        <f t="shared" si="2"/>
        <v>0</v>
      </c>
      <c r="AA21" s="77"/>
      <c r="AB21" s="78"/>
      <c r="AC21" s="81">
        <f t="shared" si="3"/>
        <v>0</v>
      </c>
      <c r="AD21" s="82">
        <f t="shared" si="4"/>
        <v>44</v>
      </c>
      <c r="AE21" s="15" t="str">
        <f t="shared" si="5"/>
        <v>F</v>
      </c>
      <c r="AF21" s="93"/>
      <c r="AG21" s="93"/>
      <c r="AH21" s="93"/>
      <c r="AI21" s="93"/>
      <c r="AJ21" s="93"/>
      <c r="AK21" s="93"/>
      <c r="AL21" s="93"/>
    </row>
    <row r="22" spans="1:38" ht="16.5" thickTop="1" thickBot="1" x14ac:dyDescent="0.3">
      <c r="A22" s="30">
        <v>17</v>
      </c>
      <c r="B22" s="28">
        <v>35</v>
      </c>
      <c r="C22" s="18">
        <v>2018</v>
      </c>
      <c r="D22" s="19" t="s">
        <v>22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>
        <v>30.5</v>
      </c>
      <c r="W22" s="15">
        <f t="shared" si="0"/>
        <v>30.5</v>
      </c>
      <c r="X22" s="22">
        <v>15</v>
      </c>
      <c r="Y22" s="73"/>
      <c r="Z22" s="16">
        <f t="shared" si="2"/>
        <v>15</v>
      </c>
      <c r="AA22" s="77"/>
      <c r="AB22" s="78"/>
      <c r="AC22" s="81">
        <f t="shared" si="3"/>
        <v>0</v>
      </c>
      <c r="AD22" s="82">
        <f t="shared" si="4"/>
        <v>45.5</v>
      </c>
      <c r="AE22" s="15" t="str">
        <f t="shared" si="5"/>
        <v>F</v>
      </c>
      <c r="AF22" s="93"/>
      <c r="AG22" s="93"/>
      <c r="AH22" s="93"/>
      <c r="AI22" s="93"/>
      <c r="AJ22" s="93"/>
      <c r="AK22" s="93"/>
      <c r="AL22" s="93"/>
    </row>
    <row r="23" spans="1:38" ht="16.5" thickTop="1" thickBot="1" x14ac:dyDescent="0.3">
      <c r="A23" s="17">
        <v>18</v>
      </c>
      <c r="B23" s="28">
        <v>38</v>
      </c>
      <c r="C23" s="18">
        <v>2018</v>
      </c>
      <c r="D23" s="19" t="s">
        <v>22</v>
      </c>
      <c r="E23" s="20"/>
      <c r="F23" s="21">
        <v>0.5</v>
      </c>
      <c r="G23" s="21"/>
      <c r="H23" s="21"/>
      <c r="I23" s="21"/>
      <c r="J23" s="21"/>
      <c r="K23" s="33"/>
      <c r="L23" s="21"/>
      <c r="M23" s="21"/>
      <c r="N23" s="21"/>
      <c r="O23" s="21"/>
      <c r="P23" s="21"/>
      <c r="Q23" s="21"/>
      <c r="R23" s="21"/>
      <c r="S23" s="35"/>
      <c r="T23" s="15">
        <f t="shared" si="1"/>
        <v>0.5</v>
      </c>
      <c r="U23" s="22">
        <v>20</v>
      </c>
      <c r="V23" s="22"/>
      <c r="W23" s="15">
        <f t="shared" si="0"/>
        <v>20.5</v>
      </c>
      <c r="X23" s="22">
        <v>20</v>
      </c>
      <c r="Y23" s="73"/>
      <c r="Z23" s="16">
        <f t="shared" si="2"/>
        <v>20</v>
      </c>
      <c r="AA23" s="77"/>
      <c r="AB23" s="78"/>
      <c r="AC23" s="81">
        <f t="shared" si="3"/>
        <v>0</v>
      </c>
      <c r="AD23" s="82">
        <f t="shared" si="4"/>
        <v>40.5</v>
      </c>
      <c r="AE23" s="15" t="str">
        <f t="shared" si="5"/>
        <v>F</v>
      </c>
      <c r="AF23" s="93"/>
      <c r="AG23" s="93"/>
      <c r="AH23" s="93"/>
      <c r="AI23" s="93"/>
      <c r="AJ23" s="93"/>
      <c r="AK23" s="93"/>
      <c r="AL23" s="93"/>
    </row>
    <row r="24" spans="1:38" ht="16.5" thickTop="1" thickBot="1" x14ac:dyDescent="0.3">
      <c r="A24" s="30">
        <v>19</v>
      </c>
      <c r="B24" s="28">
        <v>41</v>
      </c>
      <c r="C24" s="18">
        <v>2018</v>
      </c>
      <c r="D24" s="19" t="s">
        <v>22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11.5</v>
      </c>
      <c r="V24" s="22"/>
      <c r="W24" s="15">
        <f t="shared" si="0"/>
        <v>11.5</v>
      </c>
      <c r="X24" s="22">
        <v>25</v>
      </c>
      <c r="Y24" s="73"/>
      <c r="Z24" s="16">
        <f t="shared" si="2"/>
        <v>25</v>
      </c>
      <c r="AA24" s="77"/>
      <c r="AB24" s="78"/>
      <c r="AC24" s="81">
        <f t="shared" si="3"/>
        <v>0</v>
      </c>
      <c r="AD24" s="82">
        <f t="shared" si="4"/>
        <v>36.5</v>
      </c>
      <c r="AE24" s="15" t="str">
        <f t="shared" si="5"/>
        <v>F</v>
      </c>
      <c r="AF24" s="93" t="s">
        <v>138</v>
      </c>
      <c r="AG24" s="93"/>
      <c r="AH24" s="93"/>
      <c r="AI24" s="93"/>
      <c r="AJ24" s="93"/>
      <c r="AK24" s="93"/>
      <c r="AL24" s="93"/>
    </row>
    <row r="25" spans="1:38" ht="16.5" thickTop="1" thickBot="1" x14ac:dyDescent="0.3">
      <c r="A25" s="30">
        <v>20</v>
      </c>
      <c r="B25" s="28">
        <v>42</v>
      </c>
      <c r="C25" s="18">
        <v>2018</v>
      </c>
      <c r="D25" s="19" t="s">
        <v>22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19.5</v>
      </c>
      <c r="V25" s="22"/>
      <c r="W25" s="15">
        <f t="shared" si="0"/>
        <v>19.5</v>
      </c>
      <c r="X25" s="22">
        <v>20</v>
      </c>
      <c r="Y25" s="73"/>
      <c r="Z25" s="16">
        <f t="shared" si="2"/>
        <v>20</v>
      </c>
      <c r="AA25" s="77"/>
      <c r="AB25" s="78"/>
      <c r="AC25" s="81">
        <f t="shared" si="3"/>
        <v>0</v>
      </c>
      <c r="AD25" s="82">
        <f t="shared" si="4"/>
        <v>39.5</v>
      </c>
      <c r="AE25" s="15" t="str">
        <f t="shared" si="5"/>
        <v>F</v>
      </c>
      <c r="AF25" s="93"/>
      <c r="AG25" s="93"/>
      <c r="AH25" s="93"/>
      <c r="AI25" s="93"/>
      <c r="AJ25" s="93"/>
      <c r="AK25" s="93"/>
      <c r="AL25" s="93"/>
    </row>
    <row r="26" spans="1:38" ht="16.5" thickTop="1" thickBot="1" x14ac:dyDescent="0.3">
      <c r="A26" s="30">
        <v>21</v>
      </c>
      <c r="B26" s="28">
        <v>45</v>
      </c>
      <c r="C26" s="18">
        <v>2018</v>
      </c>
      <c r="D26" s="19" t="s">
        <v>22</v>
      </c>
      <c r="E26" s="20"/>
      <c r="F26" s="21"/>
      <c r="G26" s="21"/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0</v>
      </c>
      <c r="U26" s="22"/>
      <c r="V26" s="22"/>
      <c r="W26" s="15">
        <f t="shared" si="0"/>
        <v>0</v>
      </c>
      <c r="X26" s="22"/>
      <c r="Y26" s="73"/>
      <c r="Z26" s="16">
        <f t="shared" si="2"/>
        <v>0</v>
      </c>
      <c r="AA26" s="77"/>
      <c r="AB26" s="78"/>
      <c r="AC26" s="81">
        <f t="shared" si="3"/>
        <v>0</v>
      </c>
      <c r="AD26" s="82">
        <f t="shared" si="4"/>
        <v>0</v>
      </c>
      <c r="AE26" s="15" t="str">
        <f t="shared" si="5"/>
        <v>Neakt.</v>
      </c>
      <c r="AF26" s="93"/>
      <c r="AG26" s="93"/>
      <c r="AH26" s="93"/>
      <c r="AI26" s="93"/>
      <c r="AJ26" s="93"/>
      <c r="AK26" s="93"/>
      <c r="AL26" s="93"/>
    </row>
    <row r="27" spans="1:38" ht="16.5" thickTop="1" thickBot="1" x14ac:dyDescent="0.3">
      <c r="A27" s="30">
        <v>22</v>
      </c>
      <c r="B27" s="28">
        <v>47</v>
      </c>
      <c r="C27" s="18">
        <v>2018</v>
      </c>
      <c r="D27" s="19" t="s">
        <v>22</v>
      </c>
      <c r="E27" s="20"/>
      <c r="F27" s="21"/>
      <c r="G27" s="21"/>
      <c r="H27" s="21"/>
      <c r="I27" s="21"/>
      <c r="J27" s="21"/>
      <c r="K27" s="33"/>
      <c r="L27" s="21"/>
      <c r="M27" s="21"/>
      <c r="N27" s="21"/>
      <c r="O27" s="21"/>
      <c r="P27" s="21"/>
      <c r="Q27" s="21"/>
      <c r="R27" s="21"/>
      <c r="S27" s="35"/>
      <c r="T27" s="15">
        <f t="shared" si="1"/>
        <v>0</v>
      </c>
      <c r="U27" s="22">
        <v>24.5</v>
      </c>
      <c r="V27" s="22"/>
      <c r="W27" s="15">
        <f t="shared" si="0"/>
        <v>24.5</v>
      </c>
      <c r="X27" s="22">
        <v>15</v>
      </c>
      <c r="Y27" s="73"/>
      <c r="Z27" s="16">
        <f t="shared" si="2"/>
        <v>15</v>
      </c>
      <c r="AA27" s="77"/>
      <c r="AB27" s="78"/>
      <c r="AC27" s="81">
        <f t="shared" si="3"/>
        <v>0</v>
      </c>
      <c r="AD27" s="82">
        <f t="shared" si="4"/>
        <v>39.5</v>
      </c>
      <c r="AE27" s="15" t="str">
        <f t="shared" si="5"/>
        <v>F</v>
      </c>
      <c r="AF27" s="93"/>
      <c r="AG27" s="93"/>
      <c r="AH27" s="93"/>
      <c r="AI27" s="93"/>
      <c r="AJ27" s="93"/>
      <c r="AK27" s="93"/>
      <c r="AL27" s="93"/>
    </row>
    <row r="28" spans="1:38" ht="16.5" thickTop="1" thickBot="1" x14ac:dyDescent="0.3">
      <c r="A28" s="17">
        <v>23</v>
      </c>
      <c r="B28" s="28">
        <v>52</v>
      </c>
      <c r="C28" s="18">
        <v>2018</v>
      </c>
      <c r="D28" s="19" t="s">
        <v>22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32</v>
      </c>
      <c r="V28" s="22"/>
      <c r="W28" s="15">
        <f t="shared" si="0"/>
        <v>32</v>
      </c>
      <c r="X28" s="22">
        <v>15</v>
      </c>
      <c r="Y28" s="73"/>
      <c r="Z28" s="16">
        <f t="shared" si="2"/>
        <v>15</v>
      </c>
      <c r="AA28" s="77"/>
      <c r="AB28" s="78"/>
      <c r="AC28" s="81">
        <f t="shared" si="3"/>
        <v>0</v>
      </c>
      <c r="AD28" s="82">
        <f t="shared" si="4"/>
        <v>47</v>
      </c>
      <c r="AE28" s="15" t="str">
        <f t="shared" si="5"/>
        <v>F</v>
      </c>
      <c r="AF28" s="93"/>
      <c r="AG28" s="93"/>
      <c r="AH28" s="93"/>
      <c r="AI28" s="93"/>
      <c r="AJ28" s="93"/>
      <c r="AK28" s="93"/>
      <c r="AL28" s="93"/>
    </row>
    <row r="29" spans="1:38" ht="16.5" thickTop="1" thickBot="1" x14ac:dyDescent="0.3">
      <c r="A29" s="30">
        <v>24</v>
      </c>
      <c r="B29" s="28">
        <v>53</v>
      </c>
      <c r="C29" s="18">
        <v>2018</v>
      </c>
      <c r="D29" s="19" t="s">
        <v>22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>
        <v>20.5</v>
      </c>
      <c r="V29" s="22"/>
      <c r="W29" s="15">
        <f t="shared" si="0"/>
        <v>20.5</v>
      </c>
      <c r="X29" s="22">
        <v>20</v>
      </c>
      <c r="Y29" s="73"/>
      <c r="Z29" s="16">
        <f t="shared" si="2"/>
        <v>20</v>
      </c>
      <c r="AA29" s="77"/>
      <c r="AB29" s="78"/>
      <c r="AC29" s="81">
        <f t="shared" si="3"/>
        <v>0</v>
      </c>
      <c r="AD29" s="82">
        <f t="shared" si="4"/>
        <v>40.5</v>
      </c>
      <c r="AE29" s="15" t="str">
        <f t="shared" si="5"/>
        <v>F</v>
      </c>
      <c r="AF29" s="93"/>
      <c r="AG29" s="93"/>
      <c r="AH29" s="93"/>
      <c r="AI29" s="93"/>
      <c r="AJ29" s="93"/>
      <c r="AK29" s="93"/>
      <c r="AL29" s="93"/>
    </row>
    <row r="30" spans="1:38" ht="16.5" thickTop="1" thickBot="1" x14ac:dyDescent="0.3">
      <c r="A30" s="30">
        <v>25</v>
      </c>
      <c r="B30" s="28">
        <v>57</v>
      </c>
      <c r="C30" s="18">
        <v>2018</v>
      </c>
      <c r="D30" s="19" t="s">
        <v>22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31</v>
      </c>
      <c r="V30" s="22"/>
      <c r="W30" s="15">
        <f t="shared" si="0"/>
        <v>31</v>
      </c>
      <c r="X30" s="22">
        <v>15</v>
      </c>
      <c r="Y30" s="73"/>
      <c r="Z30" s="16">
        <f t="shared" si="2"/>
        <v>15</v>
      </c>
      <c r="AA30" s="77"/>
      <c r="AB30" s="78"/>
      <c r="AC30" s="81">
        <f t="shared" si="3"/>
        <v>0</v>
      </c>
      <c r="AD30" s="82">
        <f t="shared" si="4"/>
        <v>46</v>
      </c>
      <c r="AE30" s="15" t="str">
        <f t="shared" si="5"/>
        <v>F</v>
      </c>
      <c r="AF30" s="93" t="s">
        <v>138</v>
      </c>
      <c r="AG30" s="93"/>
      <c r="AH30" s="93"/>
      <c r="AI30" s="93"/>
      <c r="AJ30" s="93"/>
      <c r="AK30" s="93"/>
      <c r="AL30" s="93"/>
    </row>
    <row r="31" spans="1:38" ht="16.5" thickTop="1" thickBot="1" x14ac:dyDescent="0.3">
      <c r="A31" s="30">
        <v>26</v>
      </c>
      <c r="B31" s="28">
        <v>58</v>
      </c>
      <c r="C31" s="18">
        <v>2018</v>
      </c>
      <c r="D31" s="19" t="s">
        <v>22</v>
      </c>
      <c r="E31" s="20"/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0</v>
      </c>
      <c r="U31" s="22">
        <v>19.5</v>
      </c>
      <c r="V31" s="22"/>
      <c r="W31" s="15">
        <f t="shared" si="0"/>
        <v>19.5</v>
      </c>
      <c r="X31" s="22">
        <v>20</v>
      </c>
      <c r="Y31" s="73"/>
      <c r="Z31" s="16">
        <f t="shared" si="2"/>
        <v>20</v>
      </c>
      <c r="AA31" s="77"/>
      <c r="AB31" s="78"/>
      <c r="AC31" s="81">
        <f t="shared" si="3"/>
        <v>0</v>
      </c>
      <c r="AD31" s="82">
        <f t="shared" si="4"/>
        <v>39.5</v>
      </c>
      <c r="AE31" s="15" t="str">
        <f t="shared" si="5"/>
        <v>F</v>
      </c>
      <c r="AF31" s="93" t="s">
        <v>138</v>
      </c>
      <c r="AG31" s="93"/>
      <c r="AH31" s="93"/>
      <c r="AI31" s="93"/>
      <c r="AJ31" s="93"/>
      <c r="AK31" s="93"/>
      <c r="AL31" s="93"/>
    </row>
    <row r="32" spans="1:38" ht="16.5" thickTop="1" thickBot="1" x14ac:dyDescent="0.3">
      <c r="A32" s="30">
        <v>27</v>
      </c>
      <c r="B32" s="28">
        <v>28</v>
      </c>
      <c r="C32" s="18">
        <v>2017</v>
      </c>
      <c r="D32" s="19" t="s">
        <v>22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1"/>
        <v>0</v>
      </c>
      <c r="U32" s="22">
        <v>19</v>
      </c>
      <c r="V32" s="22"/>
      <c r="W32" s="15">
        <f t="shared" si="0"/>
        <v>19</v>
      </c>
      <c r="X32" s="22"/>
      <c r="Y32" s="73"/>
      <c r="Z32" s="16">
        <f t="shared" si="2"/>
        <v>0</v>
      </c>
      <c r="AA32" s="77"/>
      <c r="AB32" s="78"/>
      <c r="AC32" s="81">
        <f t="shared" si="3"/>
        <v>0</v>
      </c>
      <c r="AD32" s="82">
        <f t="shared" si="4"/>
        <v>19</v>
      </c>
      <c r="AE32" s="15" t="str">
        <f t="shared" si="5"/>
        <v>F</v>
      </c>
      <c r="AF32" s="93"/>
      <c r="AG32" s="93"/>
      <c r="AH32" s="93"/>
      <c r="AI32" s="93"/>
      <c r="AJ32" s="93"/>
      <c r="AK32" s="93"/>
      <c r="AL32" s="93"/>
    </row>
    <row r="33" spans="1:38" ht="16.5" thickTop="1" thickBot="1" x14ac:dyDescent="0.3">
      <c r="A33" s="17">
        <v>28</v>
      </c>
      <c r="B33" s="28">
        <v>36</v>
      </c>
      <c r="C33" s="18">
        <v>2017</v>
      </c>
      <c r="D33" s="19" t="s">
        <v>22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>
        <v>18</v>
      </c>
      <c r="W33" s="15">
        <f t="shared" si="0"/>
        <v>18</v>
      </c>
      <c r="X33" s="22"/>
      <c r="Y33" s="73"/>
      <c r="Z33" s="16">
        <f t="shared" si="2"/>
        <v>0</v>
      </c>
      <c r="AA33" s="77"/>
      <c r="AB33" s="78"/>
      <c r="AC33" s="81">
        <f t="shared" si="3"/>
        <v>0</v>
      </c>
      <c r="AD33" s="82">
        <f t="shared" si="4"/>
        <v>18</v>
      </c>
      <c r="AE33" s="15" t="str">
        <f t="shared" si="5"/>
        <v>F</v>
      </c>
      <c r="AF33" s="93"/>
      <c r="AG33" s="93"/>
      <c r="AH33" s="93"/>
      <c r="AI33" s="93"/>
      <c r="AJ33" s="93"/>
      <c r="AK33" s="93"/>
      <c r="AL33" s="93"/>
    </row>
    <row r="34" spans="1:38" ht="16.5" thickTop="1" thickBot="1" x14ac:dyDescent="0.3">
      <c r="A34" s="30">
        <v>29</v>
      </c>
      <c r="B34" s="28">
        <v>37</v>
      </c>
      <c r="C34" s="18">
        <v>2017</v>
      </c>
      <c r="D34" s="19" t="s">
        <v>22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/>
      <c r="V34" s="22">
        <v>7</v>
      </c>
      <c r="W34" s="15">
        <f t="shared" si="0"/>
        <v>7</v>
      </c>
      <c r="X34" s="22"/>
      <c r="Y34" s="73"/>
      <c r="Z34" s="16">
        <f t="shared" si="2"/>
        <v>0</v>
      </c>
      <c r="AA34" s="77"/>
      <c r="AB34" s="78"/>
      <c r="AC34" s="81">
        <f t="shared" si="3"/>
        <v>0</v>
      </c>
      <c r="AD34" s="82">
        <f t="shared" si="4"/>
        <v>7</v>
      </c>
      <c r="AE34" s="15" t="str">
        <f t="shared" si="5"/>
        <v>F</v>
      </c>
      <c r="AF34" s="93"/>
      <c r="AG34" s="93"/>
      <c r="AH34" s="93"/>
      <c r="AI34" s="93"/>
      <c r="AJ34" s="93"/>
      <c r="AK34" s="93"/>
      <c r="AL34" s="93"/>
    </row>
    <row r="35" spans="1:38" ht="16.5" thickTop="1" thickBot="1" x14ac:dyDescent="0.3">
      <c r="A35" s="30">
        <v>30</v>
      </c>
      <c r="B35" s="28">
        <v>50</v>
      </c>
      <c r="C35" s="18">
        <v>2017</v>
      </c>
      <c r="D35" s="19" t="s">
        <v>22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>
        <v>5.5</v>
      </c>
      <c r="V35" s="22">
        <v>8</v>
      </c>
      <c r="W35" s="15">
        <f t="shared" si="0"/>
        <v>8</v>
      </c>
      <c r="X35" s="22"/>
      <c r="Y35" s="73"/>
      <c r="Z35" s="16">
        <f t="shared" si="2"/>
        <v>0</v>
      </c>
      <c r="AA35" s="77"/>
      <c r="AB35" s="78"/>
      <c r="AC35" s="81">
        <f t="shared" si="3"/>
        <v>0</v>
      </c>
      <c r="AD35" s="82">
        <f t="shared" si="4"/>
        <v>8</v>
      </c>
      <c r="AE35" s="15" t="str">
        <f t="shared" si="5"/>
        <v>F</v>
      </c>
      <c r="AF35" s="93"/>
      <c r="AG35" s="93"/>
      <c r="AH35" s="93"/>
      <c r="AI35" s="93"/>
      <c r="AJ35" s="93"/>
      <c r="AK35" s="93"/>
      <c r="AL35" s="93"/>
    </row>
    <row r="36" spans="1:38" ht="16.5" thickTop="1" thickBot="1" x14ac:dyDescent="0.3">
      <c r="A36" s="30">
        <v>31</v>
      </c>
      <c r="B36" s="28">
        <v>54</v>
      </c>
      <c r="C36" s="18">
        <v>2017</v>
      </c>
      <c r="D36" s="19" t="s">
        <v>22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/>
      <c r="V36" s="22"/>
      <c r="W36" s="15">
        <f t="shared" si="0"/>
        <v>0</v>
      </c>
      <c r="X36" s="22"/>
      <c r="Y36" s="73"/>
      <c r="Z36" s="16">
        <f t="shared" si="2"/>
        <v>0</v>
      </c>
      <c r="AA36" s="77"/>
      <c r="AB36" s="78"/>
      <c r="AC36" s="81">
        <f t="shared" si="3"/>
        <v>0</v>
      </c>
      <c r="AD36" s="82">
        <f t="shared" si="4"/>
        <v>0</v>
      </c>
      <c r="AE36" s="15" t="str">
        <f t="shared" si="5"/>
        <v>Neakt.</v>
      </c>
      <c r="AF36" s="93"/>
      <c r="AG36" s="93"/>
      <c r="AH36" s="93"/>
      <c r="AI36" s="93"/>
      <c r="AJ36" s="93"/>
      <c r="AK36" s="93"/>
      <c r="AL36" s="93"/>
    </row>
    <row r="37" spans="1:38" ht="16.5" thickTop="1" thickBot="1" x14ac:dyDescent="0.3">
      <c r="A37" s="31">
        <v>32</v>
      </c>
      <c r="B37" s="29">
        <v>61</v>
      </c>
      <c r="C37" s="24">
        <v>2017</v>
      </c>
      <c r="D37" s="25" t="s">
        <v>22</v>
      </c>
      <c r="E37" s="70"/>
      <c r="F37" s="71"/>
      <c r="G37" s="71"/>
      <c r="H37" s="71"/>
      <c r="I37" s="71"/>
      <c r="J37" s="71"/>
      <c r="K37" s="72"/>
      <c r="L37" s="71"/>
      <c r="M37" s="71"/>
      <c r="N37" s="71"/>
      <c r="O37" s="71"/>
      <c r="P37" s="71"/>
      <c r="Q37" s="71"/>
      <c r="R37" s="71"/>
      <c r="S37" s="48"/>
      <c r="T37" s="8">
        <f t="shared" si="1"/>
        <v>0</v>
      </c>
      <c r="U37" s="26">
        <v>24</v>
      </c>
      <c r="V37" s="26"/>
      <c r="W37" s="8">
        <f t="shared" si="0"/>
        <v>24</v>
      </c>
      <c r="X37" s="26">
        <v>15</v>
      </c>
      <c r="Y37" s="74"/>
      <c r="Z37" s="8">
        <f t="shared" si="2"/>
        <v>15</v>
      </c>
      <c r="AA37" s="79"/>
      <c r="AB37" s="80"/>
      <c r="AC37" s="89">
        <f t="shared" si="3"/>
        <v>0</v>
      </c>
      <c r="AD37" s="83">
        <f t="shared" si="4"/>
        <v>39</v>
      </c>
      <c r="AE37" s="8" t="str">
        <f t="shared" si="5"/>
        <v>F</v>
      </c>
      <c r="AF37" s="93"/>
      <c r="AG37" s="93"/>
      <c r="AH37" s="93"/>
      <c r="AI37" s="93"/>
      <c r="AJ37" s="93"/>
      <c r="AK37" s="93"/>
      <c r="AL37" s="93"/>
    </row>
    <row r="38" spans="1:38" ht="15.75" thickTop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8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8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8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8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8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1:38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1:38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8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8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1:38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1:3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1:3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</row>
    <row r="51" spans="1:3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1:3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1:3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1:3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1:3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</row>
    <row r="66" spans="1:31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</row>
    <row r="67" spans="1:3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</row>
    <row r="68" spans="1:3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</row>
    <row r="69" spans="1:3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</row>
    <row r="70" spans="1:3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</row>
    <row r="71" spans="1:3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</row>
    <row r="72" spans="1:3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</row>
    <row r="73" spans="1:3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</row>
    <row r="74" spans="1:3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</row>
    <row r="75" spans="1:3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</row>
    <row r="76" spans="1:31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</row>
    <row r="77" spans="1:3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</row>
    <row r="78" spans="1:3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</row>
    <row r="79" spans="1:3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</row>
    <row r="80" spans="1:3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</row>
    <row r="81" spans="1:3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</row>
    <row r="82" spans="1:3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</row>
    <row r="83" spans="1:3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</row>
    <row r="84" spans="1:31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</row>
    <row r="86" spans="1:3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</row>
    <row r="87" spans="1:3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8:AE1048576 AE1:AE37">
    <cfRule type="containsText" dxfId="1" priority="5" operator="containsText" text="F">
      <formula>NOT(ISERROR(SEARCH("F",AE1)))</formula>
    </cfRule>
  </conditionalFormatting>
  <conditionalFormatting sqref="AE7:AE37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T36"/>
  <sheetViews>
    <sheetView topLeftCell="A5" workbookViewId="0">
      <selection activeCell="T5" sqref="T5:T36"/>
    </sheetView>
  </sheetViews>
  <sheetFormatPr defaultRowHeight="15" x14ac:dyDescent="0.25"/>
  <sheetData>
    <row r="4" spans="3:20" ht="15.75" thickBot="1" x14ac:dyDescent="0.3"/>
    <row r="5" spans="3:20" x14ac:dyDescent="0.25">
      <c r="C5" s="60"/>
      <c r="D5" s="61"/>
      <c r="E5" s="61"/>
      <c r="F5" s="61"/>
      <c r="G5" s="61"/>
      <c r="H5" s="61"/>
      <c r="I5" s="61"/>
      <c r="J5" s="62"/>
      <c r="K5" s="60">
        <v>1</v>
      </c>
      <c r="L5" s="61">
        <v>1</v>
      </c>
      <c r="M5" s="61">
        <v>2018</v>
      </c>
      <c r="N5" s="61" t="s">
        <v>51</v>
      </c>
      <c r="O5" s="61" t="s">
        <v>52</v>
      </c>
      <c r="P5" s="61" t="s">
        <v>24</v>
      </c>
      <c r="Q5" s="61">
        <v>1</v>
      </c>
      <c r="R5" s="62">
        <v>2017</v>
      </c>
      <c r="S5" t="str">
        <f>CONCATENATE(N5," ", O5)</f>
        <v>Emina Balota</v>
      </c>
      <c r="T5" t="s">
        <v>106</v>
      </c>
    </row>
    <row r="6" spans="3:20" x14ac:dyDescent="0.25">
      <c r="C6" s="63"/>
      <c r="D6" s="59"/>
      <c r="E6" s="59"/>
      <c r="F6" s="59"/>
      <c r="G6" s="59"/>
      <c r="H6" s="59"/>
      <c r="I6" s="59"/>
      <c r="J6" s="64"/>
      <c r="K6" s="63">
        <v>2</v>
      </c>
      <c r="L6" s="59">
        <v>3</v>
      </c>
      <c r="M6" s="59">
        <v>2018</v>
      </c>
      <c r="N6" s="59" t="s">
        <v>53</v>
      </c>
      <c r="O6" s="59" t="s">
        <v>39</v>
      </c>
      <c r="P6" s="59" t="s">
        <v>24</v>
      </c>
      <c r="Q6" s="59">
        <v>1</v>
      </c>
      <c r="R6" s="64">
        <v>2017</v>
      </c>
      <c r="S6" t="str">
        <f t="shared" ref="S6:S36" si="0">CONCATENATE(N6," ", O6)</f>
        <v>Marko Milikić</v>
      </c>
      <c r="T6" t="s">
        <v>107</v>
      </c>
    </row>
    <row r="7" spans="3:20" x14ac:dyDescent="0.25">
      <c r="C7" s="65"/>
      <c r="D7" s="58"/>
      <c r="E7" s="58"/>
      <c r="F7" s="58"/>
      <c r="G7" s="58"/>
      <c r="H7" s="58"/>
      <c r="I7" s="58"/>
      <c r="J7" s="66"/>
      <c r="K7" s="65">
        <v>3</v>
      </c>
      <c r="L7" s="58">
        <v>4</v>
      </c>
      <c r="M7" s="58">
        <v>2018</v>
      </c>
      <c r="N7" s="58" t="s">
        <v>54</v>
      </c>
      <c r="O7" s="58" t="s">
        <v>55</v>
      </c>
      <c r="P7" s="58" t="s">
        <v>24</v>
      </c>
      <c r="Q7" s="58">
        <v>1</v>
      </c>
      <c r="R7" s="66">
        <v>2017</v>
      </c>
      <c r="S7" t="str">
        <f t="shared" si="0"/>
        <v>Ivana Božović</v>
      </c>
      <c r="T7" t="s">
        <v>108</v>
      </c>
    </row>
    <row r="8" spans="3:20" x14ac:dyDescent="0.25">
      <c r="C8" s="63"/>
      <c r="D8" s="59"/>
      <c r="E8" s="59"/>
      <c r="F8" s="59"/>
      <c r="G8" s="59"/>
      <c r="H8" s="59"/>
      <c r="I8" s="59"/>
      <c r="J8" s="64"/>
      <c r="K8" s="63">
        <v>4</v>
      </c>
      <c r="L8" s="59">
        <v>5</v>
      </c>
      <c r="M8" s="59">
        <v>2018</v>
      </c>
      <c r="N8" s="59" t="s">
        <v>56</v>
      </c>
      <c r="O8" s="59" t="s">
        <v>57</v>
      </c>
      <c r="P8" s="59" t="s">
        <v>24</v>
      </c>
      <c r="Q8" s="59">
        <v>1</v>
      </c>
      <c r="R8" s="64">
        <v>2017</v>
      </c>
      <c r="S8" t="str">
        <f t="shared" si="0"/>
        <v>Adelisa Ćeranić</v>
      </c>
      <c r="T8" t="s">
        <v>109</v>
      </c>
    </row>
    <row r="9" spans="3:20" x14ac:dyDescent="0.25">
      <c r="C9" s="65"/>
      <c r="D9" s="58"/>
      <c r="E9" s="58"/>
      <c r="F9" s="58"/>
      <c r="G9" s="58"/>
      <c r="H9" s="58"/>
      <c r="I9" s="58"/>
      <c r="J9" s="66"/>
      <c r="K9" s="65">
        <v>5</v>
      </c>
      <c r="L9" s="58">
        <v>7</v>
      </c>
      <c r="M9" s="58">
        <v>2018</v>
      </c>
      <c r="N9" s="58" t="s">
        <v>58</v>
      </c>
      <c r="O9" s="58" t="s">
        <v>59</v>
      </c>
      <c r="P9" s="58" t="s">
        <v>24</v>
      </c>
      <c r="Q9" s="58">
        <v>1</v>
      </c>
      <c r="R9" s="66">
        <v>2017</v>
      </c>
      <c r="S9" t="str">
        <f t="shared" si="0"/>
        <v>Olja Rakčević</v>
      </c>
      <c r="T9" t="s">
        <v>110</v>
      </c>
    </row>
    <row r="10" spans="3:20" x14ac:dyDescent="0.25">
      <c r="C10" s="63"/>
      <c r="D10" s="59"/>
      <c r="E10" s="59"/>
      <c r="F10" s="59"/>
      <c r="G10" s="59"/>
      <c r="H10" s="59"/>
      <c r="I10" s="59"/>
      <c r="J10" s="64"/>
      <c r="K10" s="63">
        <v>6</v>
      </c>
      <c r="L10" s="59">
        <v>8</v>
      </c>
      <c r="M10" s="59">
        <v>2018</v>
      </c>
      <c r="N10" s="59" t="s">
        <v>60</v>
      </c>
      <c r="O10" s="59" t="s">
        <v>61</v>
      </c>
      <c r="P10" s="59" t="s">
        <v>24</v>
      </c>
      <c r="Q10" s="59">
        <v>1</v>
      </c>
      <c r="R10" s="64">
        <v>2017</v>
      </c>
      <c r="S10" t="str">
        <f t="shared" si="0"/>
        <v>Ivan Marković</v>
      </c>
      <c r="T10" t="s">
        <v>111</v>
      </c>
    </row>
    <row r="11" spans="3:20" x14ac:dyDescent="0.25">
      <c r="C11" s="65"/>
      <c r="D11" s="58"/>
      <c r="E11" s="58"/>
      <c r="F11" s="58"/>
      <c r="G11" s="58"/>
      <c r="H11" s="58"/>
      <c r="I11" s="58"/>
      <c r="J11" s="66"/>
      <c r="K11" s="65">
        <v>7</v>
      </c>
      <c r="L11" s="58">
        <v>13</v>
      </c>
      <c r="M11" s="58">
        <v>2018</v>
      </c>
      <c r="N11" s="58" t="s">
        <v>62</v>
      </c>
      <c r="O11" s="58" t="s">
        <v>63</v>
      </c>
      <c r="P11" s="58" t="s">
        <v>24</v>
      </c>
      <c r="Q11" s="58">
        <v>1</v>
      </c>
      <c r="R11" s="66">
        <v>2017</v>
      </c>
      <c r="S11" t="str">
        <f t="shared" si="0"/>
        <v>Matija Mirotić</v>
      </c>
      <c r="T11" t="s">
        <v>112</v>
      </c>
    </row>
    <row r="12" spans="3:20" ht="22.5" x14ac:dyDescent="0.25">
      <c r="C12" s="63"/>
      <c r="D12" s="59"/>
      <c r="E12" s="59"/>
      <c r="F12" s="59"/>
      <c r="G12" s="59"/>
      <c r="H12" s="59"/>
      <c r="I12" s="59"/>
      <c r="J12" s="64"/>
      <c r="K12" s="63">
        <v>8</v>
      </c>
      <c r="L12" s="59">
        <v>15</v>
      </c>
      <c r="M12" s="59">
        <v>2018</v>
      </c>
      <c r="N12" s="59" t="s">
        <v>64</v>
      </c>
      <c r="O12" s="59" t="s">
        <v>65</v>
      </c>
      <c r="P12" s="59" t="s">
        <v>24</v>
      </c>
      <c r="Q12" s="59">
        <v>1</v>
      </c>
      <c r="R12" s="64">
        <v>2017</v>
      </c>
      <c r="S12" t="str">
        <f t="shared" si="0"/>
        <v>Eva Marija Maković</v>
      </c>
      <c r="T12" t="s">
        <v>113</v>
      </c>
    </row>
    <row r="13" spans="3:20" x14ac:dyDescent="0.25">
      <c r="C13" s="65"/>
      <c r="D13" s="58"/>
      <c r="E13" s="58"/>
      <c r="F13" s="58"/>
      <c r="G13" s="58"/>
      <c r="H13" s="58"/>
      <c r="I13" s="58"/>
      <c r="J13" s="66"/>
      <c r="K13" s="65">
        <v>9</v>
      </c>
      <c r="L13" s="58">
        <v>17</v>
      </c>
      <c r="M13" s="58">
        <v>2018</v>
      </c>
      <c r="N13" s="58" t="s">
        <v>66</v>
      </c>
      <c r="O13" s="58" t="s">
        <v>67</v>
      </c>
      <c r="P13" s="58" t="s">
        <v>24</v>
      </c>
      <c r="Q13" s="58">
        <v>1</v>
      </c>
      <c r="R13" s="66">
        <v>2017</v>
      </c>
      <c r="S13" t="str">
        <f t="shared" si="0"/>
        <v>Gleb Baklanov</v>
      </c>
      <c r="T13" t="s">
        <v>114</v>
      </c>
    </row>
    <row r="14" spans="3:20" x14ac:dyDescent="0.25">
      <c r="C14" s="63"/>
      <c r="D14" s="59"/>
      <c r="E14" s="59"/>
      <c r="F14" s="59"/>
      <c r="G14" s="59"/>
      <c r="H14" s="59"/>
      <c r="I14" s="59"/>
      <c r="J14" s="64"/>
      <c r="K14" s="63">
        <v>10</v>
      </c>
      <c r="L14" s="59">
        <v>19</v>
      </c>
      <c r="M14" s="59">
        <v>2018</v>
      </c>
      <c r="N14" s="59" t="s">
        <v>68</v>
      </c>
      <c r="O14" s="59" t="s">
        <v>69</v>
      </c>
      <c r="P14" s="59" t="s">
        <v>24</v>
      </c>
      <c r="Q14" s="59">
        <v>1</v>
      </c>
      <c r="R14" s="64">
        <v>2017</v>
      </c>
      <c r="S14" t="str">
        <f t="shared" si="0"/>
        <v>Vukan Vujačić</v>
      </c>
      <c r="T14" t="s">
        <v>115</v>
      </c>
    </row>
    <row r="15" spans="3:20" x14ac:dyDescent="0.25">
      <c r="C15" s="65"/>
      <c r="D15" s="58"/>
      <c r="E15" s="58"/>
      <c r="F15" s="58"/>
      <c r="G15" s="58"/>
      <c r="H15" s="58"/>
      <c r="I15" s="58"/>
      <c r="J15" s="66"/>
      <c r="K15" s="65">
        <v>11</v>
      </c>
      <c r="L15" s="58">
        <v>28</v>
      </c>
      <c r="M15" s="58">
        <v>2018</v>
      </c>
      <c r="N15" s="58" t="s">
        <v>70</v>
      </c>
      <c r="O15" s="58" t="s">
        <v>71</v>
      </c>
      <c r="P15" s="58" t="s">
        <v>24</v>
      </c>
      <c r="Q15" s="58">
        <v>1</v>
      </c>
      <c r="R15" s="66">
        <v>2017</v>
      </c>
      <c r="S15" t="str">
        <f t="shared" si="0"/>
        <v>Aleksa Milošević</v>
      </c>
      <c r="T15" t="s">
        <v>116</v>
      </c>
    </row>
    <row r="16" spans="3:20" ht="22.5" x14ac:dyDescent="0.25">
      <c r="C16" s="63"/>
      <c r="D16" s="59"/>
      <c r="E16" s="59"/>
      <c r="F16" s="59"/>
      <c r="G16" s="59"/>
      <c r="H16" s="59"/>
      <c r="I16" s="59"/>
      <c r="J16" s="64"/>
      <c r="K16" s="63">
        <v>12</v>
      </c>
      <c r="L16" s="59">
        <v>29</v>
      </c>
      <c r="M16" s="59">
        <v>2018</v>
      </c>
      <c r="N16" s="59" t="s">
        <v>72</v>
      </c>
      <c r="O16" s="59" t="s">
        <v>42</v>
      </c>
      <c r="P16" s="59" t="s">
        <v>24</v>
      </c>
      <c r="Q16" s="59">
        <v>1</v>
      </c>
      <c r="R16" s="64">
        <v>2017</v>
      </c>
      <c r="S16" t="str">
        <f t="shared" si="0"/>
        <v>Vukoman Šćekić</v>
      </c>
      <c r="T16" t="s">
        <v>117</v>
      </c>
    </row>
    <row r="17" spans="3:20" ht="22.5" x14ac:dyDescent="0.25">
      <c r="C17" s="65"/>
      <c r="D17" s="58"/>
      <c r="E17" s="58"/>
      <c r="F17" s="58"/>
      <c r="G17" s="58"/>
      <c r="H17" s="58"/>
      <c r="I17" s="58"/>
      <c r="J17" s="66"/>
      <c r="K17" s="65">
        <v>13</v>
      </c>
      <c r="L17" s="58">
        <v>30</v>
      </c>
      <c r="M17" s="58">
        <v>2018</v>
      </c>
      <c r="N17" s="58" t="s">
        <v>73</v>
      </c>
      <c r="O17" s="58" t="s">
        <v>74</v>
      </c>
      <c r="P17" s="58" t="s">
        <v>24</v>
      </c>
      <c r="Q17" s="58">
        <v>1</v>
      </c>
      <c r="R17" s="66">
        <v>2017</v>
      </c>
      <c r="S17" t="str">
        <f t="shared" si="0"/>
        <v>Lejla Hadžijusufović</v>
      </c>
      <c r="T17" t="s">
        <v>118</v>
      </c>
    </row>
    <row r="18" spans="3:20" x14ac:dyDescent="0.25">
      <c r="C18" s="63"/>
      <c r="D18" s="59"/>
      <c r="E18" s="59"/>
      <c r="F18" s="59"/>
      <c r="G18" s="59"/>
      <c r="H18" s="59"/>
      <c r="I18" s="59"/>
      <c r="J18" s="64"/>
      <c r="K18" s="63">
        <v>14</v>
      </c>
      <c r="L18" s="59">
        <v>31</v>
      </c>
      <c r="M18" s="59">
        <v>2018</v>
      </c>
      <c r="N18" s="59" t="s">
        <v>75</v>
      </c>
      <c r="O18" s="59" t="s">
        <v>76</v>
      </c>
      <c r="P18" s="59" t="s">
        <v>24</v>
      </c>
      <c r="Q18" s="59">
        <v>1</v>
      </c>
      <c r="R18" s="64">
        <v>2017</v>
      </c>
      <c r="S18" t="str">
        <f t="shared" si="0"/>
        <v>Rade Mandić</v>
      </c>
      <c r="T18" t="s">
        <v>119</v>
      </c>
    </row>
    <row r="19" spans="3:20" x14ac:dyDescent="0.25">
      <c r="C19" s="65"/>
      <c r="D19" s="58"/>
      <c r="E19" s="58"/>
      <c r="F19" s="58"/>
      <c r="G19" s="58"/>
      <c r="H19" s="58"/>
      <c r="I19" s="58"/>
      <c r="J19" s="66"/>
      <c r="K19" s="65">
        <v>15</v>
      </c>
      <c r="L19" s="58">
        <v>32</v>
      </c>
      <c r="M19" s="58">
        <v>2018</v>
      </c>
      <c r="N19" s="58" t="s">
        <v>77</v>
      </c>
      <c r="O19" s="58" t="s">
        <v>78</v>
      </c>
      <c r="P19" s="58" t="s">
        <v>24</v>
      </c>
      <c r="Q19" s="58">
        <v>1</v>
      </c>
      <c r="R19" s="66">
        <v>2017</v>
      </c>
      <c r="S19" t="str">
        <f t="shared" si="0"/>
        <v>Ivona Bušković</v>
      </c>
      <c r="T19" t="s">
        <v>120</v>
      </c>
    </row>
    <row r="20" spans="3:20" x14ac:dyDescent="0.25">
      <c r="C20" s="63"/>
      <c r="D20" s="59"/>
      <c r="E20" s="59"/>
      <c r="F20" s="59"/>
      <c r="G20" s="59"/>
      <c r="H20" s="59"/>
      <c r="I20" s="59"/>
      <c r="J20" s="64"/>
      <c r="K20" s="63">
        <v>16</v>
      </c>
      <c r="L20" s="59">
        <v>33</v>
      </c>
      <c r="M20" s="59">
        <v>2018</v>
      </c>
      <c r="N20" s="59" t="s">
        <v>36</v>
      </c>
      <c r="O20" s="59" t="s">
        <v>79</v>
      </c>
      <c r="P20" s="59" t="s">
        <v>24</v>
      </c>
      <c r="Q20" s="59">
        <v>1</v>
      </c>
      <c r="R20" s="64">
        <v>2017</v>
      </c>
      <c r="S20" t="str">
        <f t="shared" si="0"/>
        <v>Anja Spaić</v>
      </c>
      <c r="T20" t="s">
        <v>121</v>
      </c>
    </row>
    <row r="21" spans="3:20" ht="22.5" x14ac:dyDescent="0.25">
      <c r="C21" s="65"/>
      <c r="D21" s="58"/>
      <c r="E21" s="58"/>
      <c r="F21" s="58"/>
      <c r="G21" s="58"/>
      <c r="H21" s="58"/>
      <c r="I21" s="58"/>
      <c r="J21" s="66"/>
      <c r="K21" s="65">
        <v>17</v>
      </c>
      <c r="L21" s="58">
        <v>35</v>
      </c>
      <c r="M21" s="58">
        <v>2018</v>
      </c>
      <c r="N21" s="58" t="s">
        <v>80</v>
      </c>
      <c r="O21" s="58" t="s">
        <v>81</v>
      </c>
      <c r="P21" s="58" t="s">
        <v>24</v>
      </c>
      <c r="Q21" s="58">
        <v>1</v>
      </c>
      <c r="R21" s="66">
        <v>2017</v>
      </c>
      <c r="S21" t="str">
        <f t="shared" si="0"/>
        <v>Anastasija Deletić</v>
      </c>
      <c r="T21" t="s">
        <v>122</v>
      </c>
    </row>
    <row r="22" spans="3:20" x14ac:dyDescent="0.25">
      <c r="C22" s="63"/>
      <c r="D22" s="59"/>
      <c r="E22" s="59"/>
      <c r="F22" s="59"/>
      <c r="G22" s="59"/>
      <c r="H22" s="59"/>
      <c r="I22" s="59"/>
      <c r="J22" s="64"/>
      <c r="K22" s="63">
        <v>18</v>
      </c>
      <c r="L22" s="59">
        <v>38</v>
      </c>
      <c r="M22" s="59">
        <v>2018</v>
      </c>
      <c r="N22" s="59" t="s">
        <v>35</v>
      </c>
      <c r="O22" s="59" t="s">
        <v>82</v>
      </c>
      <c r="P22" s="59" t="s">
        <v>34</v>
      </c>
      <c r="Q22" s="59">
        <v>1</v>
      </c>
      <c r="R22" s="64">
        <v>2017</v>
      </c>
      <c r="S22" t="str">
        <f t="shared" si="0"/>
        <v>Branko Danilović</v>
      </c>
      <c r="T22" t="s">
        <v>123</v>
      </c>
    </row>
    <row r="23" spans="3:20" x14ac:dyDescent="0.25">
      <c r="C23" s="65"/>
      <c r="D23" s="58"/>
      <c r="E23" s="58"/>
      <c r="F23" s="58"/>
      <c r="G23" s="58"/>
      <c r="H23" s="58"/>
      <c r="I23" s="58"/>
      <c r="J23" s="66"/>
      <c r="K23" s="65">
        <v>19</v>
      </c>
      <c r="L23" s="58">
        <v>41</v>
      </c>
      <c r="M23" s="58">
        <v>2018</v>
      </c>
      <c r="N23" s="58" t="s">
        <v>83</v>
      </c>
      <c r="O23" s="58" t="s">
        <v>84</v>
      </c>
      <c r="P23" s="58" t="s">
        <v>24</v>
      </c>
      <c r="Q23" s="58">
        <v>1</v>
      </c>
      <c r="R23" s="66">
        <v>2017</v>
      </c>
      <c r="S23" t="str">
        <f t="shared" si="0"/>
        <v>Belma Adžović</v>
      </c>
      <c r="T23" t="s">
        <v>124</v>
      </c>
    </row>
    <row r="24" spans="3:20" ht="22.5" x14ac:dyDescent="0.25">
      <c r="C24" s="63"/>
      <c r="D24" s="59"/>
      <c r="E24" s="59"/>
      <c r="F24" s="59"/>
      <c r="G24" s="59"/>
      <c r="H24" s="59"/>
      <c r="I24" s="59"/>
      <c r="J24" s="64"/>
      <c r="K24" s="63">
        <v>20</v>
      </c>
      <c r="L24" s="59">
        <v>42</v>
      </c>
      <c r="M24" s="59">
        <v>2018</v>
      </c>
      <c r="N24" s="59" t="s">
        <v>85</v>
      </c>
      <c r="O24" s="59" t="s">
        <v>86</v>
      </c>
      <c r="P24" s="59" t="s">
        <v>34</v>
      </c>
      <c r="Q24" s="59">
        <v>1</v>
      </c>
      <c r="R24" s="64">
        <v>2017</v>
      </c>
      <c r="S24" t="str">
        <f t="shared" si="0"/>
        <v>Gorica Cvetković</v>
      </c>
      <c r="T24" t="s">
        <v>125</v>
      </c>
    </row>
    <row r="25" spans="3:20" x14ac:dyDescent="0.25">
      <c r="C25" s="65"/>
      <c r="D25" s="58"/>
      <c r="E25" s="58"/>
      <c r="F25" s="58"/>
      <c r="G25" s="58"/>
      <c r="H25" s="58"/>
      <c r="I25" s="58"/>
      <c r="J25" s="66"/>
      <c r="K25" s="65">
        <v>21</v>
      </c>
      <c r="L25" s="58">
        <v>45</v>
      </c>
      <c r="M25" s="58">
        <v>2018</v>
      </c>
      <c r="N25" s="58" t="s">
        <v>21</v>
      </c>
      <c r="O25" s="58" t="s">
        <v>87</v>
      </c>
      <c r="P25" s="58" t="s">
        <v>24</v>
      </c>
      <c r="Q25" s="58">
        <v>1</v>
      </c>
      <c r="R25" s="66">
        <v>2017</v>
      </c>
      <c r="S25" t="str">
        <f t="shared" si="0"/>
        <v>Jelena Ljumović</v>
      </c>
      <c r="T25" t="s">
        <v>126</v>
      </c>
    </row>
    <row r="26" spans="3:20" x14ac:dyDescent="0.25">
      <c r="C26" s="63"/>
      <c r="D26" s="59"/>
      <c r="E26" s="59"/>
      <c r="F26" s="59"/>
      <c r="G26" s="59"/>
      <c r="H26" s="59"/>
      <c r="I26" s="59"/>
      <c r="J26" s="64"/>
      <c r="K26" s="63">
        <v>22</v>
      </c>
      <c r="L26" s="59">
        <v>47</v>
      </c>
      <c r="M26" s="59">
        <v>2018</v>
      </c>
      <c r="N26" s="59" t="s">
        <v>88</v>
      </c>
      <c r="O26" s="59" t="s">
        <v>89</v>
      </c>
      <c r="P26" s="59" t="s">
        <v>24</v>
      </c>
      <c r="Q26" s="59">
        <v>1</v>
      </c>
      <c r="R26" s="64">
        <v>2017</v>
      </c>
      <c r="S26" t="str">
        <f t="shared" si="0"/>
        <v>Sajma Averić</v>
      </c>
      <c r="T26" t="s">
        <v>127</v>
      </c>
    </row>
    <row r="27" spans="3:20" x14ac:dyDescent="0.25">
      <c r="C27" s="65"/>
      <c r="D27" s="58"/>
      <c r="E27" s="58"/>
      <c r="F27" s="58"/>
      <c r="G27" s="58"/>
      <c r="H27" s="58"/>
      <c r="I27" s="58"/>
      <c r="J27" s="66"/>
      <c r="K27" s="65">
        <v>23</v>
      </c>
      <c r="L27" s="58">
        <v>52</v>
      </c>
      <c r="M27" s="58">
        <v>2018</v>
      </c>
      <c r="N27" s="58" t="s">
        <v>90</v>
      </c>
      <c r="O27" s="58" t="s">
        <v>91</v>
      </c>
      <c r="P27" s="58" t="s">
        <v>34</v>
      </c>
      <c r="Q27" s="58">
        <v>1</v>
      </c>
      <c r="R27" s="66">
        <v>2017</v>
      </c>
      <c r="S27" t="str">
        <f t="shared" si="0"/>
        <v>Luka Bogavac</v>
      </c>
      <c r="T27" t="s">
        <v>128</v>
      </c>
    </row>
    <row r="28" spans="3:20" x14ac:dyDescent="0.25">
      <c r="C28" s="63"/>
      <c r="D28" s="59"/>
      <c r="E28" s="59"/>
      <c r="F28" s="59"/>
      <c r="G28" s="59"/>
      <c r="H28" s="59"/>
      <c r="I28" s="59"/>
      <c r="J28" s="64"/>
      <c r="K28" s="63">
        <v>24</v>
      </c>
      <c r="L28" s="59">
        <v>53</v>
      </c>
      <c r="M28" s="59">
        <v>2018</v>
      </c>
      <c r="N28" s="59" t="s">
        <v>92</v>
      </c>
      <c r="O28" s="59" t="s">
        <v>93</v>
      </c>
      <c r="P28" s="59" t="s">
        <v>34</v>
      </c>
      <c r="Q28" s="59">
        <v>1</v>
      </c>
      <c r="R28" s="64">
        <v>2017</v>
      </c>
      <c r="S28" t="str">
        <f t="shared" si="0"/>
        <v>Dajana Radović</v>
      </c>
      <c r="T28" t="s">
        <v>129</v>
      </c>
    </row>
    <row r="29" spans="3:20" x14ac:dyDescent="0.25">
      <c r="C29" s="65"/>
      <c r="D29" s="58"/>
      <c r="E29" s="58"/>
      <c r="F29" s="58"/>
      <c r="G29" s="58"/>
      <c r="H29" s="58"/>
      <c r="I29" s="58"/>
      <c r="J29" s="66"/>
      <c r="K29" s="65">
        <v>25</v>
      </c>
      <c r="L29" s="58">
        <v>57</v>
      </c>
      <c r="M29" s="58">
        <v>2018</v>
      </c>
      <c r="N29" s="58" t="s">
        <v>94</v>
      </c>
      <c r="O29" s="58" t="s">
        <v>95</v>
      </c>
      <c r="P29" s="58" t="s">
        <v>24</v>
      </c>
      <c r="Q29" s="58">
        <v>1</v>
      </c>
      <c r="R29" s="66">
        <v>2017</v>
      </c>
      <c r="S29" t="str">
        <f t="shared" si="0"/>
        <v>Sara Leković</v>
      </c>
      <c r="T29" t="s">
        <v>130</v>
      </c>
    </row>
    <row r="30" spans="3:20" x14ac:dyDescent="0.25">
      <c r="C30" s="63"/>
      <c r="D30" s="59"/>
      <c r="E30" s="59"/>
      <c r="F30" s="59"/>
      <c r="G30" s="59"/>
      <c r="H30" s="59"/>
      <c r="I30" s="59"/>
      <c r="J30" s="64"/>
      <c r="K30" s="63">
        <v>26</v>
      </c>
      <c r="L30" s="59">
        <v>58</v>
      </c>
      <c r="M30" s="59">
        <v>2018</v>
      </c>
      <c r="N30" s="59" t="s">
        <v>96</v>
      </c>
      <c r="O30" s="59" t="s">
        <v>97</v>
      </c>
      <c r="P30" s="59" t="s">
        <v>24</v>
      </c>
      <c r="Q30" s="59">
        <v>1</v>
      </c>
      <c r="R30" s="64">
        <v>2017</v>
      </c>
      <c r="S30" t="str">
        <f t="shared" si="0"/>
        <v>Lidija Grubač</v>
      </c>
      <c r="T30" t="s">
        <v>131</v>
      </c>
    </row>
    <row r="31" spans="3:20" x14ac:dyDescent="0.25">
      <c r="C31" s="65"/>
      <c r="D31" s="58"/>
      <c r="E31" s="58"/>
      <c r="F31" s="58"/>
      <c r="G31" s="58"/>
      <c r="H31" s="58"/>
      <c r="I31" s="58"/>
      <c r="J31" s="66"/>
      <c r="K31" s="65">
        <v>27</v>
      </c>
      <c r="L31" s="58">
        <v>28</v>
      </c>
      <c r="M31" s="58">
        <v>2017</v>
      </c>
      <c r="N31" s="58" t="s">
        <v>98</v>
      </c>
      <c r="O31" s="58" t="s">
        <v>99</v>
      </c>
      <c r="P31" s="58" t="s">
        <v>34</v>
      </c>
      <c r="Q31" s="58">
        <v>1</v>
      </c>
      <c r="R31" s="66">
        <v>2017</v>
      </c>
      <c r="S31" t="str">
        <f t="shared" si="0"/>
        <v>Mustafa Pepić</v>
      </c>
      <c r="T31" t="s">
        <v>132</v>
      </c>
    </row>
    <row r="32" spans="3:20" x14ac:dyDescent="0.25">
      <c r="C32" s="63"/>
      <c r="D32" s="59"/>
      <c r="E32" s="59"/>
      <c r="F32" s="59"/>
      <c r="G32" s="59"/>
      <c r="H32" s="59"/>
      <c r="I32" s="59"/>
      <c r="J32" s="64"/>
      <c r="K32" s="63">
        <v>28</v>
      </c>
      <c r="L32" s="59">
        <v>36</v>
      </c>
      <c r="M32" s="59">
        <v>2017</v>
      </c>
      <c r="N32" s="59" t="s">
        <v>100</v>
      </c>
      <c r="O32" s="59" t="s">
        <v>101</v>
      </c>
      <c r="P32" s="59" t="s">
        <v>34</v>
      </c>
      <c r="Q32" s="59">
        <v>1</v>
      </c>
      <c r="R32" s="64">
        <v>2017</v>
      </c>
      <c r="S32" t="str">
        <f t="shared" si="0"/>
        <v>Haris Honsić</v>
      </c>
      <c r="T32" t="s">
        <v>133</v>
      </c>
    </row>
    <row r="33" spans="3:20" ht="15.75" thickBot="1" x14ac:dyDescent="0.3">
      <c r="C33" s="67"/>
      <c r="D33" s="68"/>
      <c r="E33" s="68"/>
      <c r="F33" s="68"/>
      <c r="G33" s="68"/>
      <c r="H33" s="68"/>
      <c r="I33" s="68"/>
      <c r="J33" s="69"/>
      <c r="K33" s="65">
        <v>29</v>
      </c>
      <c r="L33" s="58">
        <v>37</v>
      </c>
      <c r="M33" s="58">
        <v>2017</v>
      </c>
      <c r="N33" s="58" t="s">
        <v>102</v>
      </c>
      <c r="O33" s="58" t="s">
        <v>103</v>
      </c>
      <c r="P33" s="58" t="s">
        <v>34</v>
      </c>
      <c r="Q33" s="58">
        <v>1</v>
      </c>
      <c r="R33" s="66">
        <v>2017</v>
      </c>
      <c r="S33" t="str">
        <f t="shared" si="0"/>
        <v>Nirha Erović</v>
      </c>
      <c r="T33" t="s">
        <v>134</v>
      </c>
    </row>
    <row r="34" spans="3:20" x14ac:dyDescent="0.25">
      <c r="K34" s="63">
        <v>30</v>
      </c>
      <c r="L34" s="59">
        <v>50</v>
      </c>
      <c r="M34" s="59">
        <v>2017</v>
      </c>
      <c r="N34" s="59" t="s">
        <v>37</v>
      </c>
      <c r="O34" s="59" t="s">
        <v>38</v>
      </c>
      <c r="P34" s="59" t="s">
        <v>34</v>
      </c>
      <c r="Q34" s="59">
        <v>2</v>
      </c>
      <c r="R34" s="64">
        <v>2017</v>
      </c>
      <c r="S34" t="str">
        <f t="shared" si="0"/>
        <v>Danilo Jeknić</v>
      </c>
      <c r="T34" t="s">
        <v>135</v>
      </c>
    </row>
    <row r="35" spans="3:20" ht="22.5" x14ac:dyDescent="0.25">
      <c r="K35" s="65">
        <v>31</v>
      </c>
      <c r="L35" s="58">
        <v>54</v>
      </c>
      <c r="M35" s="58">
        <v>2017</v>
      </c>
      <c r="N35" s="58" t="s">
        <v>104</v>
      </c>
      <c r="O35" s="58" t="s">
        <v>105</v>
      </c>
      <c r="P35" s="58" t="s">
        <v>34</v>
      </c>
      <c r="Q35" s="58">
        <v>1</v>
      </c>
      <c r="R35" s="66">
        <v>2017</v>
      </c>
      <c r="S35" t="str">
        <f t="shared" si="0"/>
        <v>Andrea Globarević</v>
      </c>
      <c r="T35" t="s">
        <v>136</v>
      </c>
    </row>
    <row r="36" spans="3:20" ht="15.75" thickBot="1" x14ac:dyDescent="0.3">
      <c r="K36" s="90">
        <v>32</v>
      </c>
      <c r="L36" s="91">
        <v>61</v>
      </c>
      <c r="M36" s="91">
        <v>2017</v>
      </c>
      <c r="N36" s="91" t="s">
        <v>40</v>
      </c>
      <c r="O36" s="91" t="s">
        <v>41</v>
      </c>
      <c r="P36" s="91" t="s">
        <v>34</v>
      </c>
      <c r="Q36" s="91">
        <v>2</v>
      </c>
      <c r="R36" s="92">
        <v>2017</v>
      </c>
      <c r="S36" t="str">
        <f t="shared" si="0"/>
        <v>Dženita Franca</v>
      </c>
      <c r="T3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2021-01-26T09:25:10Z</dcterms:modified>
</cp:coreProperties>
</file>