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305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Evidencija!$A$1:$U$41</definedName>
    <definedName name="_xlnm.Print_Area" localSheetId="2">Statistika!$A$1:$S$21</definedName>
    <definedName name="_xlnm.Print_Area" localSheetId="1">Zakljucne!$A$1:$E$42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<sst xmlns="http://schemas.openxmlformats.org/spreadsheetml/2006/main" count="118" uniqueCount="118">
  <si>
    <t>D2</t>
  </si>
  <si>
    <t>D3</t>
  </si>
  <si>
    <t>D4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</si>
  <si>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</si>
  <si>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</si>
  <si>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</si>
  <si>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</si>
  <si>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</si>
  <si>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</si>
  <si>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</si>
  <si>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</si>
  <si>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</si>
  <si>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</si>
  <si>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</si>
  <si>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</si>
  <si>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</si>
  <si>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</si>
  <si>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</si>
  <si>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</si>
  <si>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</si>
  <si>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</si>
  <si>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</si>
  <si>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</si>
  <si>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</si>
  <si>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</si>
  <si>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</si>
  <si>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</si>
  <si>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</si>
  <si>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</si>
  <si>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</si>
  <si>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</si>
  <si>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</si>
  <si>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</si>
  <si>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</si>
  <si>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</si>
  <si>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</si>
  <si>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</si>
  <si>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</si>
  <si>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</si>
  <si>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</si>
  <si>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</si>
  <si>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</si>
  <si>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</si>
  <si>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</si>
  <si>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 I POMORSKI SAOBRAĆAJ</t>
    </r>
  </si>
  <si>
    <r>
      <t xml:space="preserve">PREDMET: </t>
    </r>
    <r>
      <rPr>
        <b/>
        <sz val="10"/>
        <color indexed="8"/>
        <rFont val="Arial"/>
        <family val="2"/>
      </rPr>
      <t>POMORSKE AGENCIJE I ČARTEROVANJE,</t>
    </r>
  </si>
  <si>
    <t>ECTS kredita: 6.00</t>
  </si>
  <si>
    <r>
      <t xml:space="preserve">NASTAVNIK: </t>
    </r>
    <r>
      <rPr>
        <b/>
        <sz val="10"/>
        <color indexed="8"/>
        <rFont val="Arial"/>
        <family val="2"/>
      </rPr>
      <t xml:space="preserve">Dr Ranka Krivokapić </t>
    </r>
  </si>
  <si>
    <r>
      <t xml:space="preserve">SARADNIK:  </t>
    </r>
    <r>
      <rPr>
        <b/>
        <sz val="10"/>
        <color indexed="8"/>
        <rFont val="Arial"/>
        <family val="2"/>
      </rPr>
      <t xml:space="preserve">Dr Ranka Krivokapić </t>
    </r>
  </si>
  <si>
    <t>2 / 17</t>
  </si>
  <si>
    <t>4 / 17</t>
  </si>
  <si>
    <t>7 / 17</t>
  </si>
  <si>
    <t>13 / 17</t>
  </si>
  <si>
    <t>14 / 17</t>
  </si>
  <si>
    <t>16 / 17</t>
  </si>
  <si>
    <t>17 / 17</t>
  </si>
  <si>
    <t>20 / 17</t>
  </si>
  <si>
    <t>21 / 17</t>
  </si>
  <si>
    <t>25 / 17</t>
  </si>
  <si>
    <t>28 / 17</t>
  </si>
  <si>
    <t>29 / 17</t>
  </si>
  <si>
    <t>31 / 17</t>
  </si>
  <si>
    <t>32 / 17</t>
  </si>
  <si>
    <t>33 / 17</t>
  </si>
  <si>
    <t>35 / 17</t>
  </si>
  <si>
    <t>36 / 17</t>
  </si>
  <si>
    <t>38 / 17</t>
  </si>
  <si>
    <t>40 / 17</t>
  </si>
  <si>
    <t>43 / 17</t>
  </si>
  <si>
    <t>45 / 17</t>
  </si>
  <si>
    <t>49 / 17</t>
  </si>
  <si>
    <t>55 / 17</t>
  </si>
  <si>
    <t>56 / 17</t>
  </si>
  <si>
    <t>57 / 17</t>
  </si>
  <si>
    <t>59 / 17</t>
  </si>
  <si>
    <t>63 / 17</t>
  </si>
  <si>
    <t>64 / 17</t>
  </si>
  <si>
    <t>66 / 17</t>
  </si>
  <si>
    <t>67 / 17</t>
  </si>
  <si>
    <t>74 / 17</t>
  </si>
  <si>
    <t>79 / 17</t>
  </si>
  <si>
    <t>81 / 17</t>
  </si>
  <si>
    <t>Babić Milan</t>
  </si>
  <si>
    <t>Tivari Adem</t>
  </si>
  <si>
    <t>Perčobić Luka</t>
  </si>
  <si>
    <t>Mačić Ilija</t>
  </si>
  <si>
    <t>Kaplanbegu Husein</t>
  </si>
  <si>
    <t>Koprivica Jovan</t>
  </si>
  <si>
    <t>Matković Petar</t>
  </si>
  <si>
    <t>Kumburović Mario</t>
  </si>
  <si>
    <t>Kamilić Vuk</t>
  </si>
  <si>
    <t>Jevtović Vukašin</t>
  </si>
  <si>
    <t>Popović Ilija</t>
  </si>
  <si>
    <t>Šabanović Abid</t>
  </si>
  <si>
    <t>Merdović Dragan</t>
  </si>
  <si>
    <t>Marković Nikola</t>
  </si>
  <si>
    <t>Jovanović Luka</t>
  </si>
  <si>
    <t>Stanišić Vuk</t>
  </si>
  <si>
    <t>Tomović Nikola</t>
  </si>
  <si>
    <t>Radojević Miloš</t>
  </si>
  <si>
    <t>Matković Marko</t>
  </si>
  <si>
    <t>Tomčić Janko</t>
  </si>
  <si>
    <t>Međedović Bogdan</t>
  </si>
  <si>
    <t>Ivanović Vuko</t>
  </si>
  <si>
    <t>Vujičić Strahinja</t>
  </si>
  <si>
    <t>Čukić Stefan</t>
  </si>
  <si>
    <t>Rajković Nikola</t>
  </si>
  <si>
    <t>Đurović Miloš</t>
  </si>
  <si>
    <t>Niković Peđa</t>
  </si>
  <si>
    <t>Kostić Mitar</t>
  </si>
  <si>
    <t>Stefanović David</t>
  </si>
  <si>
    <t>Bogdanović Petar</t>
  </si>
  <si>
    <t>Krgović Luka</t>
  </si>
  <si>
    <t>Bojanić Batrić</t>
  </si>
  <si>
    <t>Laličić Kićo</t>
  </si>
  <si>
    <t>A1</t>
  </si>
  <si>
    <t>DOMAĆI RAD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</si>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</sst>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5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8" fillId="4" borderId="18" xfId="0" quotePrefix="1" applyNumberFormat="1" applyFont="1" applyFill="1" applyBorder="1" applyAlignment="1" applyProtection="1">
      <alignment horizontal="center"/>
      <protection locked="0"/>
    </xf>
    <xf numFmtId="0" fontId="8" fillId="4" borderId="18" xfId="0" applyNumberFormat="1" applyFont="1" applyFill="1" applyBorder="1" applyAlignment="1" applyProtection="1">
      <alignment horizontal="center"/>
      <protection locked="0"/>
    </xf>
    <xf numFmtId="0" fontId="1" fillId="4" borderId="18" xfId="0" quotePrefix="1" applyNumberFormat="1" applyFont="1" applyFill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H27" sqref="H27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3</v>
      </c>
      <c r="U1" s="130"/>
    </row>
    <row r="2" spans="1:29" ht="18.75" x14ac:dyDescent="0.3">
      <c r="A2" s="125" t="s">
        <v>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5" x14ac:dyDescent="0.25">
      <c r="A3" s="86" t="s">
        <v>44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38</v>
      </c>
      <c r="R3" s="60"/>
      <c r="S3" s="58"/>
      <c r="T3" s="41"/>
      <c r="U3" s="61"/>
    </row>
    <row r="4" spans="1:29" x14ac:dyDescent="0.2">
      <c r="A4" s="87" t="s">
        <v>45</v>
      </c>
      <c r="B4" s="41"/>
      <c r="C4" s="62"/>
      <c r="D4" s="58"/>
      <c r="F4" s="63" t="s">
        <v>46</v>
      </c>
      <c r="H4" s="64"/>
      <c r="I4" s="93" t="s">
        <v>47</v>
      </c>
      <c r="L4" s="20"/>
      <c r="M4" s="58"/>
      <c r="N4" s="58"/>
      <c r="O4" s="58"/>
      <c r="P4" s="58"/>
      <c r="Q4" s="93" t="s">
        <v>48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18</v>
      </c>
      <c r="B6" s="67"/>
      <c r="C6" s="133" t="s">
        <v>5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19</v>
      </c>
      <c r="U6" s="140" t="s">
        <v>6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7</v>
      </c>
      <c r="B7" s="69" t="s">
        <v>33</v>
      </c>
      <c r="C7" s="143" t="s">
        <v>41</v>
      </c>
      <c r="D7" s="139" t="s">
        <v>34</v>
      </c>
      <c r="E7" s="139"/>
      <c r="F7" s="139"/>
      <c r="G7" s="139"/>
      <c r="H7" s="139"/>
      <c r="I7" s="139" t="s">
        <v>8</v>
      </c>
      <c r="J7" s="139"/>
      <c r="K7" s="139"/>
      <c r="L7" s="139" t="s">
        <v>116</v>
      </c>
      <c r="M7" s="139"/>
      <c r="N7" s="139"/>
      <c r="O7" s="139" t="s">
        <v>9</v>
      </c>
      <c r="P7" s="139"/>
      <c r="Q7" s="139"/>
      <c r="R7" s="139" t="s">
        <v>17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4"/>
      <c r="D8" s="70" t="s">
        <v>115</v>
      </c>
      <c r="E8" s="70" t="s">
        <v>0</v>
      </c>
      <c r="F8" s="70" t="s">
        <v>1</v>
      </c>
      <c r="G8" s="70" t="s">
        <v>2</v>
      </c>
      <c r="H8" s="70" t="s">
        <v>117</v>
      </c>
      <c r="I8" s="70" t="s">
        <v>20</v>
      </c>
      <c r="J8" s="70" t="s">
        <v>21</v>
      </c>
      <c r="K8" s="70" t="s">
        <v>22</v>
      </c>
      <c r="L8" s="71" t="s">
        <v>35</v>
      </c>
      <c r="M8" s="71" t="s">
        <v>36</v>
      </c>
      <c r="N8" s="70" t="s">
        <v>37</v>
      </c>
      <c r="O8" s="70" t="s">
        <v>39</v>
      </c>
      <c r="P8" s="70" t="s">
        <v>40</v>
      </c>
      <c r="Q8" s="70" t="s">
        <v>23</v>
      </c>
      <c r="R8" s="72" t="s">
        <v>42</v>
      </c>
      <c r="S8" s="72" t="s">
        <v>43</v>
      </c>
      <c r="T8" s="138"/>
      <c r="U8" s="142"/>
      <c r="W8" s="124"/>
      <c r="X8" s="124"/>
      <c r="Y8" s="124"/>
      <c r="Z8" s="41"/>
      <c r="AA8" s="117"/>
      <c r="AB8" s="41"/>
      <c r="AC8" s="117"/>
    </row>
    <row r="9" spans="1:29" ht="15" x14ac:dyDescent="0.25">
      <c r="A9" s="115" t="s">
        <v>49</v>
      </c>
      <c r="B9" s="118" t="s">
        <v>82</v>
      </c>
      <c r="C9" s="111">
        <v>6</v>
      </c>
      <c r="D9" s="113"/>
      <c r="E9" s="114"/>
      <c r="F9" s="75">
        <v>10</v>
      </c>
      <c r="G9" s="75"/>
      <c r="H9" s="76">
        <v>3</v>
      </c>
      <c r="I9" s="76">
        <v>3</v>
      </c>
      <c r="J9" s="76"/>
      <c r="K9" s="76"/>
      <c r="L9" s="76">
        <v>2</v>
      </c>
      <c r="M9" s="76"/>
      <c r="N9" s="76"/>
      <c r="O9" s="113">
        <v>23</v>
      </c>
      <c r="P9" s="113">
        <v>24</v>
      </c>
      <c r="Q9" s="76"/>
      <c r="R9" s="81">
        <v>29</v>
      </c>
      <c r="S9" s="76"/>
      <c r="T9" s="77">
        <f>SUM(C9:Q9)+MAX(R9,S9)</f>
        <v>100</v>
      </c>
      <c r="U9" s="78" t="str">
        <f t="shared" ref="U9:U72" si="0">IF(T9&gt;=90,"A",IF(T9&gt;=80,"B",IF(T9&gt;=70,"C",IF(T9&gt;=60,"D",IF(T9&gt;=50,"E",IF(T9=0,"-","F"))))))</f>
        <v>A</v>
      </c>
      <c r="W9" s="123"/>
      <c r="X9" s="123"/>
      <c r="Y9" s="123"/>
      <c r="Z9" s="41"/>
      <c r="AA9" s="117"/>
      <c r="AB9" s="41"/>
      <c r="AC9" s="117"/>
    </row>
    <row r="10" spans="1:29" ht="15" x14ac:dyDescent="0.25">
      <c r="A10" s="116" t="s">
        <v>50</v>
      </c>
      <c r="B10" s="119" t="s">
        <v>83</v>
      </c>
      <c r="C10" s="112">
        <v>0</v>
      </c>
      <c r="D10" s="108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18</v>
      </c>
      <c r="P10" s="108">
        <v>19</v>
      </c>
      <c r="Q10" s="80"/>
      <c r="R10" s="163">
        <v>15</v>
      </c>
      <c r="S10" s="80"/>
      <c r="T10" s="77">
        <f t="shared" ref="T10:T73" si="1">SUM(C10:Q10)+MAX(R10,S10)</f>
        <v>52</v>
      </c>
      <c r="U10" s="78" t="str">
        <f t="shared" si="0"/>
        <v>E</v>
      </c>
      <c r="W10" s="123"/>
      <c r="X10" s="123"/>
      <c r="Y10" s="123"/>
      <c r="Z10" s="41"/>
      <c r="AA10" s="117"/>
      <c r="AB10" s="41"/>
      <c r="AC10" s="117"/>
    </row>
    <row r="11" spans="1:29" ht="15" x14ac:dyDescent="0.25">
      <c r="A11" s="116" t="s">
        <v>51</v>
      </c>
      <c r="B11" s="119" t="s">
        <v>84</v>
      </c>
      <c r="C11" s="112">
        <v>4</v>
      </c>
      <c r="D11" s="108"/>
      <c r="E11" s="104"/>
      <c r="F11" s="80"/>
      <c r="G11" s="80"/>
      <c r="H11" s="80"/>
      <c r="I11" s="80"/>
      <c r="J11" s="80"/>
      <c r="K11" s="104"/>
      <c r="L11" s="80">
        <v>2</v>
      </c>
      <c r="M11" s="80"/>
      <c r="N11" s="80"/>
      <c r="O11" s="103">
        <v>20</v>
      </c>
      <c r="P11" s="108">
        <v>17</v>
      </c>
      <c r="Q11" s="80"/>
      <c r="R11" s="162">
        <v>17</v>
      </c>
      <c r="S11" s="80"/>
      <c r="T11" s="77">
        <f t="shared" si="1"/>
        <v>60</v>
      </c>
      <c r="U11" s="78" t="str">
        <f t="shared" si="0"/>
        <v>D</v>
      </c>
      <c r="W11" s="123"/>
      <c r="X11" s="123"/>
      <c r="Y11" s="123"/>
      <c r="Z11" s="41"/>
      <c r="AA11" s="117"/>
      <c r="AB11" s="41"/>
      <c r="AC11" s="117"/>
    </row>
    <row r="12" spans="1:29" ht="15" x14ac:dyDescent="0.25">
      <c r="A12" s="116" t="s">
        <v>52</v>
      </c>
      <c r="B12" s="119" t="s">
        <v>85</v>
      </c>
      <c r="C12" s="112">
        <v>5</v>
      </c>
      <c r="D12" s="108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20</v>
      </c>
      <c r="P12" s="108">
        <v>14</v>
      </c>
      <c r="Q12" s="80"/>
      <c r="R12" s="82">
        <v>5</v>
      </c>
      <c r="S12" s="80"/>
      <c r="T12" s="77">
        <f t="shared" si="1"/>
        <v>44</v>
      </c>
      <c r="U12" s="78" t="str">
        <f t="shared" si="0"/>
        <v>F</v>
      </c>
      <c r="W12" s="123"/>
      <c r="X12" s="123"/>
      <c r="Y12" s="123"/>
      <c r="Z12" s="41"/>
      <c r="AA12" s="117"/>
      <c r="AB12" s="41"/>
      <c r="AC12" s="117"/>
    </row>
    <row r="13" spans="1:29" ht="15" x14ac:dyDescent="0.25">
      <c r="A13" s="116" t="s">
        <v>53</v>
      </c>
      <c r="B13" s="119" t="s">
        <v>86</v>
      </c>
      <c r="C13" s="112">
        <v>1</v>
      </c>
      <c r="D13" s="108"/>
      <c r="E13" s="104"/>
      <c r="F13" s="80"/>
      <c r="G13" s="80"/>
      <c r="H13" s="80">
        <v>3</v>
      </c>
      <c r="I13" s="80"/>
      <c r="J13" s="80"/>
      <c r="K13" s="80"/>
      <c r="L13" s="80"/>
      <c r="M13" s="80"/>
      <c r="N13" s="80"/>
      <c r="O13" s="103">
        <v>9</v>
      </c>
      <c r="P13" s="108">
        <v>10</v>
      </c>
      <c r="Q13" s="80"/>
      <c r="R13" s="82">
        <v>3</v>
      </c>
      <c r="S13" s="80"/>
      <c r="T13" s="77">
        <f t="shared" si="1"/>
        <v>26</v>
      </c>
      <c r="U13" s="78" t="str">
        <f t="shared" si="0"/>
        <v>F</v>
      </c>
      <c r="W13" s="123"/>
      <c r="X13" s="123"/>
      <c r="Y13" s="123"/>
      <c r="Z13" s="41"/>
      <c r="AA13" s="117"/>
      <c r="AB13" s="41"/>
      <c r="AC13" s="117"/>
    </row>
    <row r="14" spans="1:29" ht="15" x14ac:dyDescent="0.25">
      <c r="A14" s="116" t="s">
        <v>54</v>
      </c>
      <c r="B14" s="119" t="s">
        <v>87</v>
      </c>
      <c r="C14" s="112">
        <v>2</v>
      </c>
      <c r="D14" s="108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>
        <v>24</v>
      </c>
      <c r="P14" s="108">
        <v>24</v>
      </c>
      <c r="Q14" s="80"/>
      <c r="R14" s="80">
        <v>0</v>
      </c>
      <c r="S14" s="80"/>
      <c r="T14" s="77">
        <f t="shared" si="1"/>
        <v>50</v>
      </c>
      <c r="U14" s="78" t="str">
        <f t="shared" si="0"/>
        <v>E</v>
      </c>
      <c r="W14" s="123"/>
      <c r="X14" s="123"/>
      <c r="Y14" s="123"/>
      <c r="Z14" s="41"/>
      <c r="AA14" s="117"/>
      <c r="AB14" s="41"/>
      <c r="AC14" s="117"/>
    </row>
    <row r="15" spans="1:29" ht="15" x14ac:dyDescent="0.25">
      <c r="A15" s="116" t="s">
        <v>55</v>
      </c>
      <c r="B15" s="119" t="s">
        <v>88</v>
      </c>
      <c r="C15" s="112">
        <v>4</v>
      </c>
      <c r="D15" s="108"/>
      <c r="E15" s="104"/>
      <c r="F15" s="80"/>
      <c r="G15" s="80">
        <v>10</v>
      </c>
      <c r="H15" s="80"/>
      <c r="I15" s="80">
        <v>3.5</v>
      </c>
      <c r="J15" s="80"/>
      <c r="K15" s="80"/>
      <c r="L15" s="80">
        <v>2</v>
      </c>
      <c r="M15" s="80"/>
      <c r="N15" s="80"/>
      <c r="O15" s="103">
        <v>6</v>
      </c>
      <c r="P15" s="108">
        <v>22</v>
      </c>
      <c r="Q15" s="80"/>
      <c r="R15" s="82">
        <v>23</v>
      </c>
      <c r="S15" s="80"/>
      <c r="T15" s="77">
        <f t="shared" si="1"/>
        <v>70.5</v>
      </c>
      <c r="U15" s="78" t="str">
        <f t="shared" si="0"/>
        <v>C</v>
      </c>
      <c r="W15" s="123"/>
      <c r="X15" s="123"/>
      <c r="Y15" s="123"/>
      <c r="Z15" s="41"/>
      <c r="AA15" s="117"/>
      <c r="AB15" s="41"/>
      <c r="AC15" s="117"/>
    </row>
    <row r="16" spans="1:29" ht="15" x14ac:dyDescent="0.25">
      <c r="A16" s="116" t="s">
        <v>56</v>
      </c>
      <c r="B16" s="119" t="s">
        <v>89</v>
      </c>
      <c r="C16" s="112">
        <v>3</v>
      </c>
      <c r="D16" s="108"/>
      <c r="E16" s="104"/>
      <c r="F16" s="80"/>
      <c r="G16" s="80"/>
      <c r="H16" s="80">
        <v>3</v>
      </c>
      <c r="I16" s="80">
        <v>2</v>
      </c>
      <c r="J16" s="80"/>
      <c r="K16" s="80"/>
      <c r="L16" s="80">
        <v>2</v>
      </c>
      <c r="M16" s="80"/>
      <c r="N16" s="80"/>
      <c r="O16" s="108">
        <v>24</v>
      </c>
      <c r="P16" s="108">
        <v>21</v>
      </c>
      <c r="Q16" s="80"/>
      <c r="R16" s="82">
        <v>20</v>
      </c>
      <c r="S16" s="80"/>
      <c r="T16" s="77">
        <f t="shared" si="1"/>
        <v>75</v>
      </c>
      <c r="U16" s="78" t="str">
        <f t="shared" si="0"/>
        <v>C</v>
      </c>
      <c r="W16" s="123"/>
      <c r="X16" s="123"/>
      <c r="Y16" s="123"/>
      <c r="Z16" s="41"/>
      <c r="AA16" s="117"/>
      <c r="AB16" s="41"/>
      <c r="AC16" s="117"/>
    </row>
    <row r="17" spans="1:29" ht="15" x14ac:dyDescent="0.25">
      <c r="A17" s="116" t="s">
        <v>57</v>
      </c>
      <c r="B17" s="119" t="s">
        <v>90</v>
      </c>
      <c r="C17" s="112">
        <v>6</v>
      </c>
      <c r="D17" s="108"/>
      <c r="E17" s="104"/>
      <c r="F17" s="80"/>
      <c r="G17" s="80"/>
      <c r="H17" s="80">
        <v>3</v>
      </c>
      <c r="I17" s="80">
        <v>4</v>
      </c>
      <c r="J17" s="80"/>
      <c r="K17" s="80"/>
      <c r="L17" s="80"/>
      <c r="M17" s="80"/>
      <c r="N17" s="80"/>
      <c r="O17" s="103">
        <v>10</v>
      </c>
      <c r="P17" s="108">
        <v>11</v>
      </c>
      <c r="Q17" s="80"/>
      <c r="R17" s="163">
        <v>17</v>
      </c>
      <c r="S17" s="80"/>
      <c r="T17" s="77">
        <f t="shared" si="1"/>
        <v>51</v>
      </c>
      <c r="U17" s="78" t="str">
        <f t="shared" si="0"/>
        <v>E</v>
      </c>
      <c r="W17" s="123"/>
      <c r="X17" s="123"/>
      <c r="Y17" s="123"/>
      <c r="Z17" s="41"/>
      <c r="AA17" s="117"/>
      <c r="AB17" s="41"/>
      <c r="AC17" s="117"/>
    </row>
    <row r="18" spans="1:29" ht="15" x14ac:dyDescent="0.25">
      <c r="A18" s="116" t="s">
        <v>58</v>
      </c>
      <c r="B18" s="119" t="s">
        <v>91</v>
      </c>
      <c r="C18" s="112">
        <v>6</v>
      </c>
      <c r="D18" s="108">
        <v>2</v>
      </c>
      <c r="E18" s="104"/>
      <c r="F18" s="80"/>
      <c r="G18" s="80"/>
      <c r="H18" s="80">
        <v>3</v>
      </c>
      <c r="I18" s="80">
        <v>4</v>
      </c>
      <c r="J18" s="80"/>
      <c r="K18" s="80"/>
      <c r="L18" s="80"/>
      <c r="M18" s="80"/>
      <c r="N18" s="80"/>
      <c r="O18" s="103">
        <v>9</v>
      </c>
      <c r="P18" s="108">
        <v>15</v>
      </c>
      <c r="Q18" s="80"/>
      <c r="R18" s="80">
        <v>12</v>
      </c>
      <c r="S18" s="80"/>
      <c r="T18" s="77">
        <f t="shared" si="1"/>
        <v>51</v>
      </c>
      <c r="U18" s="78" t="str">
        <f t="shared" si="0"/>
        <v>E</v>
      </c>
      <c r="W18" s="123"/>
      <c r="X18" s="123"/>
      <c r="Y18" s="123"/>
      <c r="Z18" s="41"/>
      <c r="AA18" s="117"/>
      <c r="AB18" s="41"/>
      <c r="AC18" s="117"/>
    </row>
    <row r="19" spans="1:29" ht="15" x14ac:dyDescent="0.25">
      <c r="A19" s="116" t="s">
        <v>59</v>
      </c>
      <c r="B19" s="119" t="s">
        <v>92</v>
      </c>
      <c r="C19" s="112">
        <v>3</v>
      </c>
      <c r="D19" s="108"/>
      <c r="E19" s="104"/>
      <c r="F19" s="80">
        <v>10</v>
      </c>
      <c r="G19" s="80"/>
      <c r="H19" s="80"/>
      <c r="I19" s="80"/>
      <c r="J19" s="80"/>
      <c r="K19" s="80"/>
      <c r="L19" s="80">
        <v>2</v>
      </c>
      <c r="M19" s="80"/>
      <c r="N19" s="80"/>
      <c r="O19" s="103">
        <v>11</v>
      </c>
      <c r="P19" s="108">
        <v>19</v>
      </c>
      <c r="Q19" s="80"/>
      <c r="R19" s="82"/>
      <c r="S19" s="80"/>
      <c r="T19" s="77">
        <f t="shared" si="1"/>
        <v>45</v>
      </c>
      <c r="U19" s="78" t="str">
        <f t="shared" si="0"/>
        <v>F</v>
      </c>
      <c r="W19" s="123"/>
      <c r="X19" s="123"/>
      <c r="Y19" s="123"/>
      <c r="Z19" s="41"/>
      <c r="AA19" s="117"/>
      <c r="AB19" s="41"/>
      <c r="AC19" s="117"/>
    </row>
    <row r="20" spans="1:29" ht="15" x14ac:dyDescent="0.25">
      <c r="A20" s="116" t="s">
        <v>60</v>
      </c>
      <c r="B20" s="119" t="s">
        <v>93</v>
      </c>
      <c r="C20" s="112">
        <v>2</v>
      </c>
      <c r="D20" s="108"/>
      <c r="E20" s="104"/>
      <c r="F20" s="80"/>
      <c r="G20" s="80"/>
      <c r="H20" s="80"/>
      <c r="I20" s="80">
        <v>3</v>
      </c>
      <c r="J20" s="80"/>
      <c r="K20" s="80"/>
      <c r="L20" s="80"/>
      <c r="M20" s="80"/>
      <c r="N20" s="80"/>
      <c r="O20" s="103">
        <v>24</v>
      </c>
      <c r="P20" s="108">
        <v>19</v>
      </c>
      <c r="Q20" s="80"/>
      <c r="R20" s="163">
        <v>16</v>
      </c>
      <c r="S20" s="80"/>
      <c r="T20" s="77">
        <f t="shared" si="1"/>
        <v>64</v>
      </c>
      <c r="U20" s="78" t="str">
        <f t="shared" si="0"/>
        <v>D</v>
      </c>
      <c r="W20" s="123"/>
      <c r="X20" s="123"/>
      <c r="Y20" s="123"/>
      <c r="Z20" s="41"/>
      <c r="AA20" s="117"/>
      <c r="AB20" s="41"/>
      <c r="AC20" s="117"/>
    </row>
    <row r="21" spans="1:29" ht="15" x14ac:dyDescent="0.25">
      <c r="A21" s="116" t="s">
        <v>61</v>
      </c>
      <c r="B21" s="119" t="s">
        <v>94</v>
      </c>
      <c r="C21" s="112">
        <v>3</v>
      </c>
      <c r="D21" s="108"/>
      <c r="E21" s="104"/>
      <c r="F21" s="80"/>
      <c r="G21" s="80"/>
      <c r="H21" s="80"/>
      <c r="I21" s="80">
        <v>2</v>
      </c>
      <c r="J21" s="80"/>
      <c r="K21" s="80"/>
      <c r="L21" s="80"/>
      <c r="M21" s="80"/>
      <c r="N21" s="80"/>
      <c r="O21" s="103">
        <v>24</v>
      </c>
      <c r="P21" s="108">
        <v>10</v>
      </c>
      <c r="Q21" s="80"/>
      <c r="R21" s="80">
        <v>15</v>
      </c>
      <c r="S21" s="80"/>
      <c r="T21" s="77">
        <f t="shared" si="1"/>
        <v>54</v>
      </c>
      <c r="U21" s="78" t="str">
        <f t="shared" si="0"/>
        <v>E</v>
      </c>
      <c r="W21" s="123"/>
      <c r="X21" s="123"/>
      <c r="Y21" s="123"/>
      <c r="Z21" s="41"/>
      <c r="AA21" s="117"/>
      <c r="AB21" s="41"/>
      <c r="AC21" s="117"/>
    </row>
    <row r="22" spans="1:29" ht="15" x14ac:dyDescent="0.25">
      <c r="A22" s="116" t="s">
        <v>62</v>
      </c>
      <c r="B22" s="119" t="s">
        <v>95</v>
      </c>
      <c r="C22" s="83">
        <v>2</v>
      </c>
      <c r="D22" s="108"/>
      <c r="E22" s="104"/>
      <c r="F22" s="80"/>
      <c r="G22" s="80"/>
      <c r="H22" s="80"/>
      <c r="I22" s="80">
        <v>2.5</v>
      </c>
      <c r="J22" s="80"/>
      <c r="K22" s="80"/>
      <c r="L22" s="80"/>
      <c r="M22" s="80"/>
      <c r="N22" s="80"/>
      <c r="O22" s="103">
        <v>9</v>
      </c>
      <c r="P22" s="108">
        <v>23</v>
      </c>
      <c r="Q22" s="80"/>
      <c r="R22" s="80">
        <v>17</v>
      </c>
      <c r="S22" s="80"/>
      <c r="T22" s="77">
        <f t="shared" si="1"/>
        <v>53.5</v>
      </c>
      <c r="U22" s="78" t="str">
        <f t="shared" si="0"/>
        <v>E</v>
      </c>
      <c r="W22" s="123"/>
      <c r="X22" s="123"/>
      <c r="Y22" s="123"/>
      <c r="Z22" s="41"/>
      <c r="AA22" s="117"/>
      <c r="AB22" s="41"/>
      <c r="AC22" s="117"/>
    </row>
    <row r="23" spans="1:29" ht="15" x14ac:dyDescent="0.25">
      <c r="A23" s="116" t="s">
        <v>63</v>
      </c>
      <c r="B23" s="119" t="s">
        <v>96</v>
      </c>
      <c r="C23" s="83">
        <v>4</v>
      </c>
      <c r="D23" s="108"/>
      <c r="E23" s="99"/>
      <c r="F23" s="104"/>
      <c r="G23" s="104"/>
      <c r="H23" s="104"/>
      <c r="I23" s="104">
        <v>2.5</v>
      </c>
      <c r="J23" s="104"/>
      <c r="K23" s="104"/>
      <c r="L23" s="104"/>
      <c r="M23" s="104"/>
      <c r="N23" s="104"/>
      <c r="O23" s="99">
        <v>15</v>
      </c>
      <c r="P23" s="108">
        <v>18</v>
      </c>
      <c r="Q23" s="104"/>
      <c r="R23" s="103">
        <v>17</v>
      </c>
      <c r="S23" s="104"/>
      <c r="T23" s="77">
        <f t="shared" si="1"/>
        <v>56.5</v>
      </c>
      <c r="U23" s="78" t="str">
        <f t="shared" si="0"/>
        <v>E</v>
      </c>
      <c r="W23" s="123"/>
      <c r="X23" s="123"/>
      <c r="Y23" s="123"/>
      <c r="Z23" s="41"/>
      <c r="AA23" s="117"/>
      <c r="AB23" s="41"/>
      <c r="AC23" s="117"/>
    </row>
    <row r="24" spans="1:29" ht="15" x14ac:dyDescent="0.25">
      <c r="A24" s="116" t="s">
        <v>64</v>
      </c>
      <c r="B24" s="119" t="s">
        <v>97</v>
      </c>
      <c r="C24" s="112">
        <v>2</v>
      </c>
      <c r="D24" s="108"/>
      <c r="E24" s="99"/>
      <c r="F24" s="80"/>
      <c r="G24" s="80"/>
      <c r="H24" s="80"/>
      <c r="I24" s="80">
        <v>3</v>
      </c>
      <c r="J24" s="80"/>
      <c r="K24" s="80"/>
      <c r="L24" s="80">
        <v>2</v>
      </c>
      <c r="M24" s="80"/>
      <c r="N24" s="80"/>
      <c r="O24" s="99"/>
      <c r="P24" s="108">
        <v>22</v>
      </c>
      <c r="Q24" s="80"/>
      <c r="R24" s="80">
        <v>21</v>
      </c>
      <c r="S24" s="80"/>
      <c r="T24" s="77">
        <f t="shared" si="1"/>
        <v>50</v>
      </c>
      <c r="U24" s="78" t="str">
        <f t="shared" si="0"/>
        <v>E</v>
      </c>
      <c r="W24" s="123"/>
      <c r="X24" s="123"/>
      <c r="Y24" s="123"/>
      <c r="Z24" s="41"/>
      <c r="AA24" s="117"/>
      <c r="AB24" s="41"/>
      <c r="AC24" s="117"/>
    </row>
    <row r="25" spans="1:29" ht="15" x14ac:dyDescent="0.25">
      <c r="A25" s="116" t="s">
        <v>65</v>
      </c>
      <c r="B25" s="119" t="s">
        <v>98</v>
      </c>
      <c r="C25" s="112">
        <v>2</v>
      </c>
      <c r="D25" s="108"/>
      <c r="E25" s="104"/>
      <c r="F25" s="80"/>
      <c r="G25" s="80"/>
      <c r="H25" s="80"/>
      <c r="I25" s="80">
        <v>3</v>
      </c>
      <c r="J25" s="80"/>
      <c r="K25" s="80"/>
      <c r="L25" s="80"/>
      <c r="M25" s="80"/>
      <c r="N25" s="80"/>
      <c r="O25" s="103">
        <v>20</v>
      </c>
      <c r="P25" s="108">
        <v>22</v>
      </c>
      <c r="Q25" s="80"/>
      <c r="R25" s="82">
        <v>14</v>
      </c>
      <c r="S25" s="80"/>
      <c r="T25" s="77">
        <f t="shared" si="1"/>
        <v>61</v>
      </c>
      <c r="U25" s="78" t="str">
        <f t="shared" si="0"/>
        <v>D</v>
      </c>
      <c r="V25" s="21"/>
      <c r="W25" s="123"/>
      <c r="X25" s="123"/>
      <c r="Y25" s="123"/>
      <c r="Z25" s="41"/>
      <c r="AA25" s="117"/>
      <c r="AB25" s="41"/>
      <c r="AC25" s="117"/>
    </row>
    <row r="26" spans="1:29" ht="15" x14ac:dyDescent="0.25">
      <c r="A26" s="116" t="s">
        <v>66</v>
      </c>
      <c r="B26" s="119" t="s">
        <v>99</v>
      </c>
      <c r="C26" s="112">
        <v>6</v>
      </c>
      <c r="D26" s="108"/>
      <c r="E26" s="104"/>
      <c r="F26" s="80"/>
      <c r="G26" s="80"/>
      <c r="H26" s="80">
        <v>3</v>
      </c>
      <c r="I26" s="80">
        <v>4</v>
      </c>
      <c r="J26" s="80"/>
      <c r="K26" s="80"/>
      <c r="L26" s="80"/>
      <c r="M26" s="80"/>
      <c r="N26" s="80"/>
      <c r="O26" s="103">
        <v>16</v>
      </c>
      <c r="P26" s="108">
        <v>22</v>
      </c>
      <c r="Q26" s="80"/>
      <c r="R26" s="80">
        <v>19</v>
      </c>
      <c r="S26" s="80"/>
      <c r="T26" s="77">
        <f t="shared" si="1"/>
        <v>70</v>
      </c>
      <c r="U26" s="78" t="str">
        <f t="shared" si="0"/>
        <v>C</v>
      </c>
      <c r="W26" s="123"/>
      <c r="X26" s="123"/>
      <c r="Y26" s="123"/>
      <c r="Z26" s="41"/>
      <c r="AA26" s="117"/>
      <c r="AB26" s="41"/>
      <c r="AC26" s="117"/>
    </row>
    <row r="27" spans="1:29" ht="15" x14ac:dyDescent="0.25">
      <c r="A27" s="116" t="s">
        <v>67</v>
      </c>
      <c r="B27" s="119" t="s">
        <v>100</v>
      </c>
      <c r="C27" s="112">
        <v>4</v>
      </c>
      <c r="D27" s="108"/>
      <c r="E27" s="104">
        <v>10</v>
      </c>
      <c r="F27" s="80"/>
      <c r="G27" s="80"/>
      <c r="H27" s="80">
        <v>3</v>
      </c>
      <c r="I27" s="80">
        <v>3</v>
      </c>
      <c r="J27" s="80"/>
      <c r="K27" s="80"/>
      <c r="L27" s="80">
        <v>2</v>
      </c>
      <c r="M27" s="80"/>
      <c r="N27" s="80"/>
      <c r="O27" s="103">
        <v>19</v>
      </c>
      <c r="P27" s="108">
        <v>17</v>
      </c>
      <c r="Q27" s="80"/>
      <c r="R27" s="80">
        <v>30</v>
      </c>
      <c r="S27" s="80"/>
      <c r="T27" s="77">
        <f t="shared" si="1"/>
        <v>88</v>
      </c>
      <c r="U27" s="78" t="str">
        <f t="shared" si="0"/>
        <v>B</v>
      </c>
      <c r="W27" s="123"/>
      <c r="X27" s="123"/>
      <c r="Y27" s="123"/>
      <c r="Z27" s="41"/>
      <c r="AA27" s="117"/>
      <c r="AB27" s="41"/>
      <c r="AC27" s="117"/>
    </row>
    <row r="28" spans="1:29" ht="15" x14ac:dyDescent="0.25">
      <c r="A28" s="116" t="s">
        <v>68</v>
      </c>
      <c r="B28" s="119" t="s">
        <v>101</v>
      </c>
      <c r="C28" s="112">
        <v>2</v>
      </c>
      <c r="D28" s="108"/>
      <c r="E28" s="104"/>
      <c r="F28" s="80"/>
      <c r="G28" s="80"/>
      <c r="H28" s="80"/>
      <c r="I28" s="80"/>
      <c r="J28" s="80"/>
      <c r="K28" s="80"/>
      <c r="L28" s="80">
        <v>2</v>
      </c>
      <c r="M28" s="80"/>
      <c r="N28" s="80"/>
      <c r="O28" s="103">
        <v>5</v>
      </c>
      <c r="P28" s="108">
        <v>18</v>
      </c>
      <c r="Q28" s="80"/>
      <c r="R28" s="80">
        <v>9</v>
      </c>
      <c r="S28" s="80"/>
      <c r="T28" s="77">
        <f t="shared" si="1"/>
        <v>36</v>
      </c>
      <c r="U28" s="78" t="str">
        <f t="shared" si="0"/>
        <v>F</v>
      </c>
      <c r="W28" s="123"/>
      <c r="X28" s="123"/>
      <c r="Y28" s="123"/>
      <c r="Z28" s="41"/>
      <c r="AA28" s="117"/>
      <c r="AB28" s="41"/>
      <c r="AC28" s="117"/>
    </row>
    <row r="29" spans="1:29" ht="15" x14ac:dyDescent="0.25">
      <c r="A29" s="116" t="s">
        <v>69</v>
      </c>
      <c r="B29" s="119" t="s">
        <v>102</v>
      </c>
      <c r="C29" s="112">
        <v>0</v>
      </c>
      <c r="D29" s="108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>
        <v>19</v>
      </c>
      <c r="P29" s="108">
        <v>22</v>
      </c>
      <c r="Q29" s="80"/>
      <c r="R29" s="80">
        <v>20</v>
      </c>
      <c r="S29" s="80"/>
      <c r="T29" s="77">
        <f t="shared" si="1"/>
        <v>61</v>
      </c>
      <c r="U29" s="78" t="str">
        <f t="shared" si="0"/>
        <v>D</v>
      </c>
      <c r="W29" s="123"/>
      <c r="X29" s="123"/>
      <c r="Y29" s="123"/>
      <c r="Z29" s="41"/>
      <c r="AA29" s="117"/>
      <c r="AB29" s="41"/>
      <c r="AC29" s="117"/>
    </row>
    <row r="30" spans="1:29" ht="15" x14ac:dyDescent="0.25">
      <c r="A30" s="116" t="s">
        <v>70</v>
      </c>
      <c r="B30" s="119" t="s">
        <v>103</v>
      </c>
      <c r="C30" s="112">
        <v>2</v>
      </c>
      <c r="D30" s="108"/>
      <c r="E30" s="104"/>
      <c r="F30" s="80"/>
      <c r="G30" s="80"/>
      <c r="H30" s="80"/>
      <c r="I30" s="80"/>
      <c r="J30" s="80"/>
      <c r="K30" s="80"/>
      <c r="L30" s="80">
        <v>2</v>
      </c>
      <c r="M30" s="80"/>
      <c r="N30" s="80"/>
      <c r="O30" s="103">
        <v>24</v>
      </c>
      <c r="P30" s="108">
        <v>19</v>
      </c>
      <c r="Q30" s="80"/>
      <c r="R30" s="80">
        <v>0</v>
      </c>
      <c r="S30" s="80"/>
      <c r="T30" s="77">
        <f t="shared" si="1"/>
        <v>47</v>
      </c>
      <c r="U30" s="78" t="str">
        <f t="shared" si="0"/>
        <v>F</v>
      </c>
      <c r="W30" s="123"/>
      <c r="X30" s="123"/>
      <c r="Y30" s="123"/>
      <c r="Z30" s="41"/>
      <c r="AA30" s="117"/>
      <c r="AB30" s="41"/>
      <c r="AC30" s="117"/>
    </row>
    <row r="31" spans="1:29" ht="15" x14ac:dyDescent="0.25">
      <c r="A31" s="116" t="s">
        <v>71</v>
      </c>
      <c r="B31" s="119" t="s">
        <v>104</v>
      </c>
      <c r="C31" s="112">
        <v>1</v>
      </c>
      <c r="D31" s="108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8"/>
      <c r="Q31" s="80"/>
      <c r="R31" s="82"/>
      <c r="S31" s="80"/>
      <c r="T31" s="77">
        <f t="shared" si="1"/>
        <v>1</v>
      </c>
      <c r="U31" s="78" t="str">
        <f t="shared" si="0"/>
        <v>F</v>
      </c>
      <c r="W31" s="123"/>
      <c r="X31" s="123"/>
      <c r="Y31" s="123"/>
      <c r="Z31" s="41"/>
      <c r="AA31" s="117"/>
      <c r="AB31" s="41"/>
      <c r="AC31" s="117"/>
    </row>
    <row r="32" spans="1:29" ht="15" x14ac:dyDescent="0.25">
      <c r="A32" s="116" t="s">
        <v>72</v>
      </c>
      <c r="B32" s="119" t="s">
        <v>105</v>
      </c>
      <c r="C32" s="112">
        <v>3</v>
      </c>
      <c r="D32" s="108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64">
        <v>16</v>
      </c>
      <c r="P32" s="108">
        <v>15</v>
      </c>
      <c r="Q32" s="80"/>
      <c r="R32" s="82">
        <v>0</v>
      </c>
      <c r="S32" s="80"/>
      <c r="T32" s="77">
        <f t="shared" si="1"/>
        <v>34</v>
      </c>
      <c r="U32" s="78" t="str">
        <f t="shared" si="0"/>
        <v>F</v>
      </c>
      <c r="W32" s="123"/>
      <c r="X32" s="123"/>
      <c r="Y32" s="123"/>
      <c r="Z32" s="41"/>
      <c r="AA32" s="117"/>
      <c r="AB32" s="41"/>
      <c r="AC32" s="117"/>
    </row>
    <row r="33" spans="1:29" ht="15" x14ac:dyDescent="0.25">
      <c r="A33" s="116" t="s">
        <v>73</v>
      </c>
      <c r="B33" s="119" t="s">
        <v>106</v>
      </c>
      <c r="C33" s="112">
        <v>3</v>
      </c>
      <c r="D33" s="108"/>
      <c r="E33" s="104"/>
      <c r="F33" s="80">
        <v>10</v>
      </c>
      <c r="G33" s="80"/>
      <c r="H33" s="80">
        <v>3</v>
      </c>
      <c r="I33" s="80"/>
      <c r="J33" s="80"/>
      <c r="K33" s="80"/>
      <c r="L33" s="80">
        <v>2</v>
      </c>
      <c r="M33" s="80"/>
      <c r="N33" s="80"/>
      <c r="O33" s="103">
        <v>20</v>
      </c>
      <c r="P33" s="108">
        <v>23</v>
      </c>
      <c r="Q33" s="80"/>
      <c r="R33" s="80"/>
      <c r="S33" s="80"/>
      <c r="T33" s="77">
        <f t="shared" si="1"/>
        <v>61</v>
      </c>
      <c r="U33" s="78" t="str">
        <f t="shared" si="0"/>
        <v>D</v>
      </c>
      <c r="W33" s="123"/>
      <c r="X33" s="123"/>
      <c r="Y33" s="123"/>
      <c r="Z33" s="41"/>
      <c r="AA33" s="117"/>
      <c r="AB33" s="41"/>
      <c r="AC33" s="117"/>
    </row>
    <row r="34" spans="1:29" ht="15" x14ac:dyDescent="0.25">
      <c r="A34" s="116" t="s">
        <v>74</v>
      </c>
      <c r="B34" s="119" t="s">
        <v>107</v>
      </c>
      <c r="C34" s="112">
        <v>7</v>
      </c>
      <c r="D34" s="108"/>
      <c r="E34" s="104"/>
      <c r="F34" s="80"/>
      <c r="G34" s="80"/>
      <c r="H34" s="80">
        <v>3</v>
      </c>
      <c r="I34" s="80">
        <v>4</v>
      </c>
      <c r="J34" s="80"/>
      <c r="K34" s="80"/>
      <c r="L34" s="80">
        <v>2</v>
      </c>
      <c r="M34" s="80"/>
      <c r="N34" s="80"/>
      <c r="O34" s="103">
        <v>22</v>
      </c>
      <c r="P34" s="108">
        <v>19</v>
      </c>
      <c r="Q34" s="80"/>
      <c r="R34" s="82"/>
      <c r="S34" s="80"/>
      <c r="T34" s="77">
        <f t="shared" si="1"/>
        <v>57</v>
      </c>
      <c r="U34" s="78" t="str">
        <f t="shared" si="0"/>
        <v>E</v>
      </c>
      <c r="W34" s="123"/>
      <c r="X34" s="123"/>
      <c r="Y34" s="123"/>
      <c r="Z34" s="41"/>
      <c r="AA34" s="117"/>
      <c r="AB34" s="41"/>
      <c r="AC34" s="117"/>
    </row>
    <row r="35" spans="1:29" ht="15" x14ac:dyDescent="0.25">
      <c r="A35" s="116" t="s">
        <v>75</v>
      </c>
      <c r="B35" s="119" t="s">
        <v>108</v>
      </c>
      <c r="C35" s="112">
        <v>6</v>
      </c>
      <c r="D35" s="108"/>
      <c r="E35" s="104"/>
      <c r="F35" s="80"/>
      <c r="G35" s="80"/>
      <c r="H35" s="80">
        <v>3</v>
      </c>
      <c r="I35" s="80">
        <v>2.5</v>
      </c>
      <c r="J35" s="80"/>
      <c r="K35" s="80"/>
      <c r="L35" s="80"/>
      <c r="M35" s="80"/>
      <c r="N35" s="80"/>
      <c r="O35" s="103">
        <v>15</v>
      </c>
      <c r="P35" s="108">
        <v>11</v>
      </c>
      <c r="Q35" s="80"/>
      <c r="R35" s="80">
        <v>0</v>
      </c>
      <c r="S35" s="80"/>
      <c r="T35" s="77">
        <f t="shared" si="1"/>
        <v>37.5</v>
      </c>
      <c r="U35" s="78" t="str">
        <f t="shared" si="0"/>
        <v>F</v>
      </c>
      <c r="W35" s="123"/>
      <c r="X35" s="123"/>
      <c r="Y35" s="123"/>
      <c r="Z35" s="41"/>
      <c r="AA35" s="117"/>
      <c r="AB35" s="41"/>
      <c r="AC35" s="117"/>
    </row>
    <row r="36" spans="1:29" ht="15" x14ac:dyDescent="0.25">
      <c r="A36" s="116" t="s">
        <v>76</v>
      </c>
      <c r="B36" s="119" t="s">
        <v>109</v>
      </c>
      <c r="C36" s="112">
        <v>7</v>
      </c>
      <c r="D36" s="108"/>
      <c r="E36" s="104"/>
      <c r="F36" s="80"/>
      <c r="G36" s="80"/>
      <c r="H36" s="80">
        <v>3</v>
      </c>
      <c r="I36" s="80">
        <v>4.5</v>
      </c>
      <c r="J36" s="80"/>
      <c r="K36" s="80"/>
      <c r="L36" s="80">
        <v>2</v>
      </c>
      <c r="M36" s="80"/>
      <c r="N36" s="80"/>
      <c r="O36" s="103">
        <v>24</v>
      </c>
      <c r="P36" s="108">
        <v>24</v>
      </c>
      <c r="Q36" s="80"/>
      <c r="R36" s="82">
        <v>31</v>
      </c>
      <c r="S36" s="80"/>
      <c r="T36" s="77">
        <f t="shared" si="1"/>
        <v>95.5</v>
      </c>
      <c r="U36" s="78" t="str">
        <f t="shared" si="0"/>
        <v>A</v>
      </c>
      <c r="W36" s="123"/>
      <c r="X36" s="123"/>
      <c r="Y36" s="123"/>
      <c r="Z36" s="41"/>
      <c r="AA36" s="117"/>
      <c r="AB36" s="41"/>
      <c r="AC36" s="117"/>
    </row>
    <row r="37" spans="1:29" ht="15" x14ac:dyDescent="0.25">
      <c r="A37" s="116" t="s">
        <v>77</v>
      </c>
      <c r="B37" s="119" t="s">
        <v>110</v>
      </c>
      <c r="C37" s="112">
        <v>2</v>
      </c>
      <c r="D37" s="108">
        <v>2</v>
      </c>
      <c r="E37" s="108"/>
      <c r="F37" s="80"/>
      <c r="G37" s="80"/>
      <c r="H37" s="80"/>
      <c r="I37" s="80"/>
      <c r="J37" s="80"/>
      <c r="K37" s="80"/>
      <c r="L37" s="80"/>
      <c r="M37" s="80"/>
      <c r="N37" s="80"/>
      <c r="O37" s="108">
        <v>12</v>
      </c>
      <c r="P37" s="108">
        <v>23</v>
      </c>
      <c r="Q37" s="80"/>
      <c r="R37" s="82">
        <v>0</v>
      </c>
      <c r="S37" s="80"/>
      <c r="T37" s="77">
        <f t="shared" si="1"/>
        <v>39</v>
      </c>
      <c r="U37" s="78" t="str">
        <f t="shared" si="0"/>
        <v>F</v>
      </c>
      <c r="W37" s="123"/>
      <c r="X37" s="123"/>
      <c r="Y37" s="123"/>
      <c r="Z37" s="41"/>
      <c r="AA37" s="117"/>
      <c r="AB37" s="41"/>
      <c r="AC37" s="117"/>
    </row>
    <row r="38" spans="1:29" ht="15" x14ac:dyDescent="0.25">
      <c r="A38" s="116" t="s">
        <v>78</v>
      </c>
      <c r="B38" s="119" t="s">
        <v>111</v>
      </c>
      <c r="C38" s="112">
        <v>2</v>
      </c>
      <c r="D38" s="108"/>
      <c r="E38" s="108"/>
      <c r="F38" s="80"/>
      <c r="G38" s="80"/>
      <c r="H38" s="80">
        <v>3</v>
      </c>
      <c r="I38" s="80">
        <v>4.5</v>
      </c>
      <c r="J38" s="80"/>
      <c r="K38" s="80"/>
      <c r="L38" s="80"/>
      <c r="M38" s="80"/>
      <c r="N38" s="80"/>
      <c r="O38" s="108"/>
      <c r="P38" s="108">
        <v>19</v>
      </c>
      <c r="Q38" s="80"/>
      <c r="R38" s="80">
        <v>25</v>
      </c>
      <c r="S38" s="80"/>
      <c r="T38" s="77">
        <f t="shared" si="1"/>
        <v>53.5</v>
      </c>
      <c r="U38" s="78" t="str">
        <f t="shared" si="0"/>
        <v>E</v>
      </c>
      <c r="W38" s="123"/>
      <c r="X38" s="123"/>
      <c r="Y38" s="123"/>
      <c r="Z38" s="41"/>
      <c r="AA38" s="117"/>
      <c r="AB38" s="41"/>
      <c r="AC38" s="117"/>
    </row>
    <row r="39" spans="1:29" ht="15" x14ac:dyDescent="0.25">
      <c r="A39" s="116" t="s">
        <v>79</v>
      </c>
      <c r="B39" s="119" t="s">
        <v>112</v>
      </c>
      <c r="C39" s="112">
        <v>0</v>
      </c>
      <c r="D39" s="108"/>
      <c r="E39" s="108"/>
      <c r="F39" s="80"/>
      <c r="G39" s="80"/>
      <c r="H39" s="80"/>
      <c r="I39" s="80"/>
      <c r="J39" s="80"/>
      <c r="K39" s="80"/>
      <c r="L39" s="80"/>
      <c r="M39" s="80"/>
      <c r="N39" s="80"/>
      <c r="O39" s="108">
        <v>10</v>
      </c>
      <c r="P39" s="108">
        <v>14</v>
      </c>
      <c r="Q39" s="80"/>
      <c r="R39" s="82">
        <v>0</v>
      </c>
      <c r="S39" s="80"/>
      <c r="T39" s="77">
        <f t="shared" si="1"/>
        <v>24</v>
      </c>
      <c r="U39" s="78" t="str">
        <f t="shared" si="0"/>
        <v>F</v>
      </c>
      <c r="W39" s="123"/>
      <c r="X39" s="123"/>
      <c r="Y39" s="123"/>
      <c r="Z39" s="41"/>
      <c r="AA39" s="117"/>
      <c r="AB39" s="41"/>
      <c r="AC39" s="117"/>
    </row>
    <row r="40" spans="1:29" ht="15" x14ac:dyDescent="0.25">
      <c r="A40" s="116" t="s">
        <v>80</v>
      </c>
      <c r="B40" s="119" t="s">
        <v>113</v>
      </c>
      <c r="C40" s="112">
        <v>4</v>
      </c>
      <c r="D40" s="108"/>
      <c r="E40" s="108"/>
      <c r="F40" s="80"/>
      <c r="G40" s="80"/>
      <c r="H40" s="80"/>
      <c r="I40" s="80">
        <v>3</v>
      </c>
      <c r="J40" s="80"/>
      <c r="K40" s="80"/>
      <c r="L40" s="80">
        <v>2</v>
      </c>
      <c r="M40" s="80"/>
      <c r="N40" s="80"/>
      <c r="O40" s="108">
        <v>21</v>
      </c>
      <c r="P40" s="108">
        <v>20</v>
      </c>
      <c r="Q40" s="80"/>
      <c r="R40" s="80">
        <v>20</v>
      </c>
      <c r="S40" s="80"/>
      <c r="T40" s="77">
        <f t="shared" si="1"/>
        <v>70</v>
      </c>
      <c r="U40" s="78" t="str">
        <f t="shared" si="0"/>
        <v>C</v>
      </c>
      <c r="W40" s="123"/>
      <c r="X40" s="123"/>
      <c r="Y40" s="123"/>
      <c r="Z40" s="41"/>
      <c r="AA40" s="117"/>
      <c r="AB40" s="41"/>
      <c r="AC40" s="117"/>
    </row>
    <row r="41" spans="1:29" ht="15" x14ac:dyDescent="0.25">
      <c r="A41" s="116" t="s">
        <v>81</v>
      </c>
      <c r="B41" s="119" t="s">
        <v>114</v>
      </c>
      <c r="C41" s="112">
        <v>6</v>
      </c>
      <c r="D41" s="108"/>
      <c r="E41" s="108"/>
      <c r="F41" s="80"/>
      <c r="G41" s="80"/>
      <c r="H41" s="80">
        <v>3</v>
      </c>
      <c r="I41" s="80">
        <v>4</v>
      </c>
      <c r="J41" s="80"/>
      <c r="K41" s="80">
        <v>1</v>
      </c>
      <c r="L41" s="80"/>
      <c r="M41" s="80"/>
      <c r="N41" s="80"/>
      <c r="O41" s="108">
        <v>11</v>
      </c>
      <c r="P41" s="108">
        <v>14</v>
      </c>
      <c r="Q41" s="80"/>
      <c r="R41" s="82">
        <v>2</v>
      </c>
      <c r="S41" s="80"/>
      <c r="T41" s="77">
        <f t="shared" si="1"/>
        <v>41</v>
      </c>
      <c r="U41" s="78" t="str">
        <f t="shared" si="0"/>
        <v>F</v>
      </c>
      <c r="W41" s="123"/>
      <c r="X41" s="123"/>
      <c r="Y41" s="123"/>
      <c r="Z41" s="41"/>
      <c r="AA41" s="117"/>
      <c r="AB41" s="41"/>
      <c r="AC41" s="117"/>
    </row>
    <row r="42" spans="1:29" ht="15" x14ac:dyDescent="0.25">
      <c r="A42" s="116"/>
      <c r="B42" s="107"/>
      <c r="C42" s="84"/>
      <c r="D42" s="108"/>
      <c r="E42" s="108"/>
      <c r="F42" s="80"/>
      <c r="G42" s="80"/>
      <c r="H42" s="80"/>
      <c r="I42" s="80"/>
      <c r="J42" s="80"/>
      <c r="K42" s="80"/>
      <c r="L42" s="80"/>
      <c r="M42" s="80"/>
      <c r="N42" s="80"/>
      <c r="O42" s="108"/>
      <c r="P42" s="108"/>
      <c r="Q42" s="80"/>
      <c r="R42" s="80"/>
      <c r="S42" s="80"/>
      <c r="T42" s="120">
        <f t="shared" si="1"/>
        <v>0</v>
      </c>
      <c r="U42" s="84" t="str">
        <f t="shared" si="0"/>
        <v>-</v>
      </c>
      <c r="W42" s="123"/>
      <c r="X42" s="123"/>
      <c r="Y42" s="123"/>
      <c r="Z42" s="41"/>
      <c r="AA42" s="117"/>
      <c r="AB42" s="41"/>
      <c r="AC42" s="117"/>
    </row>
    <row r="43" spans="1:29" ht="15" x14ac:dyDescent="0.25">
      <c r="A43" s="116"/>
      <c r="B43" s="107"/>
      <c r="C43" s="112"/>
      <c r="D43" s="108"/>
      <c r="E43" s="108"/>
      <c r="F43" s="80"/>
      <c r="G43" s="80"/>
      <c r="H43" s="80"/>
      <c r="I43" s="80"/>
      <c r="J43" s="80"/>
      <c r="K43" s="80"/>
      <c r="L43" s="80"/>
      <c r="M43" s="80"/>
      <c r="N43" s="80"/>
      <c r="O43" s="108"/>
      <c r="P43" s="121"/>
      <c r="Q43" s="80"/>
      <c r="R43" s="82"/>
      <c r="S43" s="80"/>
      <c r="T43" s="120">
        <f t="shared" si="1"/>
        <v>0</v>
      </c>
      <c r="U43" s="84" t="str">
        <f t="shared" si="0"/>
        <v>-</v>
      </c>
      <c r="W43" s="123"/>
      <c r="X43" s="123"/>
      <c r="Y43" s="123"/>
      <c r="Z43" s="41"/>
      <c r="AA43" s="117"/>
      <c r="AB43" s="41"/>
      <c r="AC43" s="117"/>
    </row>
    <row r="44" spans="1:29" ht="15" x14ac:dyDescent="0.25">
      <c r="A44" s="116"/>
      <c r="B44" s="107"/>
      <c r="C44" s="112"/>
      <c r="D44" s="108"/>
      <c r="E44" s="108"/>
      <c r="F44" s="80"/>
      <c r="G44" s="80"/>
      <c r="H44" s="80"/>
      <c r="I44" s="80"/>
      <c r="J44" s="80"/>
      <c r="K44" s="80"/>
      <c r="L44" s="80"/>
      <c r="M44" s="80"/>
      <c r="N44" s="80"/>
      <c r="O44" s="108"/>
      <c r="P44" s="108"/>
      <c r="Q44" s="80"/>
      <c r="R44" s="82"/>
      <c r="S44" s="80"/>
      <c r="T44" s="120">
        <f t="shared" si="1"/>
        <v>0</v>
      </c>
      <c r="U44" s="84" t="str">
        <f t="shared" si="0"/>
        <v>-</v>
      </c>
      <c r="W44" s="123"/>
      <c r="X44" s="123"/>
      <c r="Y44" s="123"/>
      <c r="Z44" s="41"/>
      <c r="AA44" s="117"/>
      <c r="AB44" s="41"/>
      <c r="AC44" s="117"/>
    </row>
    <row r="45" spans="1:29" ht="15" x14ac:dyDescent="0.25">
      <c r="A45" s="116"/>
      <c r="B45" s="107"/>
      <c r="C45" s="104"/>
      <c r="D45" s="108"/>
      <c r="E45" s="108"/>
      <c r="F45" s="80"/>
      <c r="G45" s="80"/>
      <c r="H45" s="80"/>
      <c r="I45" s="80"/>
      <c r="J45" s="80"/>
      <c r="K45" s="80"/>
      <c r="L45" s="80"/>
      <c r="M45" s="80"/>
      <c r="N45" s="80"/>
      <c r="O45" s="108"/>
      <c r="P45" s="108"/>
      <c r="Q45" s="80"/>
      <c r="R45" s="82"/>
      <c r="S45" s="80"/>
      <c r="T45" s="120">
        <f t="shared" si="1"/>
        <v>0</v>
      </c>
      <c r="U45" s="84" t="str">
        <f t="shared" si="0"/>
        <v>-</v>
      </c>
      <c r="W45" s="123"/>
      <c r="X45" s="123"/>
      <c r="Y45" s="123"/>
      <c r="Z45" s="41"/>
      <c r="AA45" s="117"/>
      <c r="AB45" s="41"/>
      <c r="AC45" s="117"/>
    </row>
    <row r="46" spans="1:29" ht="15" x14ac:dyDescent="0.25">
      <c r="A46" s="116"/>
      <c r="B46" s="107"/>
      <c r="C46" s="84"/>
      <c r="D46" s="108"/>
      <c r="E46" s="108"/>
      <c r="F46" s="80"/>
      <c r="G46" s="80"/>
      <c r="H46" s="80"/>
      <c r="I46" s="80"/>
      <c r="J46" s="80"/>
      <c r="K46" s="80"/>
      <c r="L46" s="80"/>
      <c r="M46" s="80"/>
      <c r="N46" s="80"/>
      <c r="O46" s="108"/>
      <c r="P46" s="108"/>
      <c r="Q46" s="80"/>
      <c r="R46" s="80"/>
      <c r="S46" s="80"/>
      <c r="T46" s="120">
        <f t="shared" si="1"/>
        <v>0</v>
      </c>
      <c r="U46" s="84" t="str">
        <f t="shared" si="0"/>
        <v>-</v>
      </c>
      <c r="W46" s="123"/>
      <c r="X46" s="123"/>
      <c r="Y46" s="123"/>
      <c r="Z46" s="41"/>
      <c r="AA46" s="117"/>
      <c r="AB46" s="41"/>
      <c r="AC46" s="117"/>
    </row>
    <row r="47" spans="1:29" ht="15" x14ac:dyDescent="0.25">
      <c r="A47" s="116"/>
      <c r="B47" s="107"/>
      <c r="C47" s="112"/>
      <c r="D47" s="108"/>
      <c r="E47" s="108"/>
      <c r="F47" s="80"/>
      <c r="G47" s="80"/>
      <c r="H47" s="80"/>
      <c r="I47" s="80"/>
      <c r="J47" s="80"/>
      <c r="K47" s="80"/>
      <c r="L47" s="80"/>
      <c r="M47" s="80"/>
      <c r="N47" s="80"/>
      <c r="O47" s="108"/>
      <c r="P47" s="108"/>
      <c r="Q47" s="80"/>
      <c r="R47" s="80"/>
      <c r="S47" s="80"/>
      <c r="T47" s="120">
        <f t="shared" si="1"/>
        <v>0</v>
      </c>
      <c r="U47" s="84" t="str">
        <f t="shared" si="0"/>
        <v>-</v>
      </c>
      <c r="W47" s="123"/>
      <c r="X47" s="123"/>
      <c r="Y47" s="123"/>
      <c r="Z47" s="41"/>
      <c r="AA47" s="117"/>
      <c r="AB47" s="41"/>
      <c r="AC47" s="117"/>
    </row>
    <row r="48" spans="1:29" ht="15" x14ac:dyDescent="0.25">
      <c r="A48" s="116"/>
      <c r="B48" s="107"/>
      <c r="C48" s="84"/>
      <c r="D48" s="108"/>
      <c r="E48" s="108"/>
      <c r="F48" s="80"/>
      <c r="G48" s="80"/>
      <c r="H48" s="80"/>
      <c r="I48" s="80"/>
      <c r="J48" s="80"/>
      <c r="K48" s="80"/>
      <c r="L48" s="80"/>
      <c r="M48" s="80"/>
      <c r="N48" s="80"/>
      <c r="O48" s="108"/>
      <c r="P48" s="108"/>
      <c r="Q48" s="80"/>
      <c r="R48" s="80"/>
      <c r="S48" s="80"/>
      <c r="T48" s="120">
        <f t="shared" si="1"/>
        <v>0</v>
      </c>
      <c r="U48" s="84" t="str">
        <f t="shared" si="0"/>
        <v>-</v>
      </c>
      <c r="W48" s="123"/>
      <c r="X48" s="123"/>
      <c r="Y48" s="123"/>
      <c r="Z48" s="41"/>
      <c r="AA48" s="117"/>
      <c r="AB48" s="41"/>
      <c r="AC48" s="117"/>
    </row>
    <row r="49" spans="1:29" ht="15" x14ac:dyDescent="0.25">
      <c r="A49" s="116"/>
      <c r="B49" s="107"/>
      <c r="C49" s="84"/>
      <c r="D49" s="108"/>
      <c r="E49" s="108"/>
      <c r="F49" s="80"/>
      <c r="G49" s="80"/>
      <c r="H49" s="80"/>
      <c r="I49" s="80"/>
      <c r="J49" s="80"/>
      <c r="K49" s="80"/>
      <c r="L49" s="80"/>
      <c r="M49" s="80"/>
      <c r="N49" s="80"/>
      <c r="O49" s="108"/>
      <c r="P49" s="108"/>
      <c r="Q49" s="80"/>
      <c r="R49" s="80"/>
      <c r="S49" s="80"/>
      <c r="T49" s="120">
        <f t="shared" si="1"/>
        <v>0</v>
      </c>
      <c r="U49" s="84" t="str">
        <f t="shared" si="0"/>
        <v>-</v>
      </c>
      <c r="W49" s="123"/>
      <c r="X49" s="123"/>
      <c r="Y49" s="123"/>
      <c r="Z49" s="41"/>
      <c r="AA49" s="117"/>
      <c r="AB49" s="41"/>
      <c r="AC49" s="117"/>
    </row>
    <row r="50" spans="1:29" ht="15" x14ac:dyDescent="0.25">
      <c r="A50" s="116"/>
      <c r="B50" s="107"/>
      <c r="C50" s="84"/>
      <c r="D50" s="108"/>
      <c r="E50" s="108"/>
      <c r="F50" s="80"/>
      <c r="G50" s="80"/>
      <c r="H50" s="80"/>
      <c r="I50" s="80"/>
      <c r="J50" s="80"/>
      <c r="K50" s="80"/>
      <c r="L50" s="80"/>
      <c r="M50" s="80"/>
      <c r="N50" s="80"/>
      <c r="O50" s="108"/>
      <c r="P50" s="108"/>
      <c r="Q50" s="80"/>
      <c r="R50" s="80"/>
      <c r="S50" s="80"/>
      <c r="T50" s="120">
        <f t="shared" si="1"/>
        <v>0</v>
      </c>
      <c r="U50" s="84" t="str">
        <f t="shared" si="0"/>
        <v>-</v>
      </c>
      <c r="W50" s="123"/>
      <c r="X50" s="123"/>
      <c r="Y50" s="123"/>
      <c r="Z50" s="41"/>
      <c r="AA50" s="117"/>
      <c r="AB50" s="41"/>
      <c r="AC50" s="117"/>
    </row>
    <row r="51" spans="1:29" ht="15" x14ac:dyDescent="0.25">
      <c r="A51" s="116"/>
      <c r="B51" s="107"/>
      <c r="C51" s="84"/>
      <c r="D51" s="108"/>
      <c r="E51" s="108"/>
      <c r="F51" s="80"/>
      <c r="G51" s="80"/>
      <c r="H51" s="80"/>
      <c r="I51" s="80"/>
      <c r="J51" s="80"/>
      <c r="K51" s="80"/>
      <c r="L51" s="80"/>
      <c r="M51" s="80"/>
      <c r="N51" s="80"/>
      <c r="O51" s="108"/>
      <c r="P51" s="108"/>
      <c r="Q51" s="80"/>
      <c r="R51" s="80"/>
      <c r="S51" s="80"/>
      <c r="T51" s="120">
        <f t="shared" si="1"/>
        <v>0</v>
      </c>
      <c r="U51" s="84" t="str">
        <f t="shared" si="0"/>
        <v>-</v>
      </c>
      <c r="W51" s="123"/>
      <c r="X51" s="123"/>
      <c r="Y51" s="123"/>
      <c r="Z51" s="41"/>
      <c r="AA51" s="117"/>
      <c r="AB51" s="41"/>
      <c r="AC51" s="117"/>
    </row>
    <row r="52" spans="1:29" ht="15" x14ac:dyDescent="0.25">
      <c r="A52" s="116"/>
      <c r="B52" s="107"/>
      <c r="C52" s="112"/>
      <c r="D52" s="108"/>
      <c r="E52" s="108"/>
      <c r="F52" s="80"/>
      <c r="G52" s="80"/>
      <c r="H52" s="80"/>
      <c r="I52" s="80"/>
      <c r="J52" s="80"/>
      <c r="K52" s="80"/>
      <c r="L52" s="80"/>
      <c r="M52" s="80"/>
      <c r="N52" s="80"/>
      <c r="O52" s="108"/>
      <c r="P52" s="108"/>
      <c r="Q52" s="80"/>
      <c r="R52" s="82"/>
      <c r="S52" s="80"/>
      <c r="T52" s="120">
        <f t="shared" si="1"/>
        <v>0</v>
      </c>
      <c r="U52" s="84" t="str">
        <f t="shared" si="0"/>
        <v>-</v>
      </c>
      <c r="W52" s="123"/>
      <c r="X52" s="123"/>
      <c r="Y52" s="123"/>
      <c r="Z52" s="41"/>
      <c r="AA52" s="117"/>
      <c r="AB52" s="41"/>
      <c r="AC52" s="117"/>
    </row>
    <row r="53" spans="1:29" ht="15" x14ac:dyDescent="0.25">
      <c r="A53" s="116"/>
      <c r="B53" s="107"/>
      <c r="C53" s="84"/>
      <c r="D53" s="108"/>
      <c r="E53" s="108"/>
      <c r="F53" s="80"/>
      <c r="G53" s="80"/>
      <c r="H53" s="80"/>
      <c r="I53" s="80"/>
      <c r="J53" s="80"/>
      <c r="K53" s="80"/>
      <c r="L53" s="80"/>
      <c r="M53" s="80"/>
      <c r="N53" s="80"/>
      <c r="O53" s="108"/>
      <c r="P53" s="108"/>
      <c r="Q53" s="80"/>
      <c r="R53" s="80"/>
      <c r="S53" s="80"/>
      <c r="T53" s="120">
        <f t="shared" si="1"/>
        <v>0</v>
      </c>
      <c r="U53" s="84" t="str">
        <f t="shared" si="0"/>
        <v>-</v>
      </c>
      <c r="W53" s="123"/>
      <c r="X53" s="123"/>
      <c r="Y53" s="123"/>
      <c r="Z53" s="41"/>
      <c r="AA53" s="117"/>
      <c r="AB53" s="41"/>
      <c r="AC53" s="117"/>
    </row>
    <row r="54" spans="1:29" ht="15" x14ac:dyDescent="0.25">
      <c r="A54" s="116"/>
      <c r="B54" s="107"/>
      <c r="C54" s="112"/>
      <c r="D54" s="108"/>
      <c r="E54" s="108"/>
      <c r="F54" s="80"/>
      <c r="G54" s="80"/>
      <c r="H54" s="80"/>
      <c r="I54" s="80"/>
      <c r="J54" s="80"/>
      <c r="K54" s="80"/>
      <c r="L54" s="80"/>
      <c r="M54" s="80"/>
      <c r="N54" s="80"/>
      <c r="O54" s="108"/>
      <c r="P54" s="108"/>
      <c r="Q54" s="80"/>
      <c r="R54" s="80"/>
      <c r="S54" s="80"/>
      <c r="T54" s="120">
        <f t="shared" si="1"/>
        <v>0</v>
      </c>
      <c r="U54" s="84" t="str">
        <f t="shared" si="0"/>
        <v>-</v>
      </c>
      <c r="W54" s="123"/>
      <c r="X54" s="123"/>
      <c r="Y54" s="123"/>
      <c r="Z54" s="41"/>
      <c r="AA54" s="117"/>
      <c r="AB54" s="41"/>
      <c r="AC54" s="117"/>
    </row>
    <row r="55" spans="1:29" ht="15" x14ac:dyDescent="0.25">
      <c r="A55" s="116"/>
      <c r="B55" s="107"/>
      <c r="C55" s="84"/>
      <c r="D55" s="108"/>
      <c r="E55" s="108"/>
      <c r="F55" s="80"/>
      <c r="G55" s="80"/>
      <c r="H55" s="80"/>
      <c r="I55" s="80"/>
      <c r="J55" s="80"/>
      <c r="K55" s="80"/>
      <c r="L55" s="80"/>
      <c r="M55" s="80"/>
      <c r="N55" s="80"/>
      <c r="O55" s="108"/>
      <c r="P55" s="108"/>
      <c r="Q55" s="80"/>
      <c r="R55" s="82"/>
      <c r="S55" s="80"/>
      <c r="T55" s="120">
        <f t="shared" si="1"/>
        <v>0</v>
      </c>
      <c r="U55" s="84" t="str">
        <f t="shared" si="0"/>
        <v>-</v>
      </c>
      <c r="W55" s="123"/>
      <c r="X55" s="123"/>
      <c r="Y55" s="123"/>
      <c r="Z55" s="41"/>
      <c r="AA55" s="117"/>
      <c r="AB55" s="41"/>
      <c r="AC55" s="117"/>
    </row>
    <row r="56" spans="1:29" ht="15" x14ac:dyDescent="0.25">
      <c r="A56" s="116"/>
      <c r="B56" s="107"/>
      <c r="C56" s="112"/>
      <c r="D56" s="108"/>
      <c r="E56" s="108"/>
      <c r="F56" s="80"/>
      <c r="G56" s="80"/>
      <c r="H56" s="80"/>
      <c r="I56" s="80"/>
      <c r="J56" s="80"/>
      <c r="K56" s="80"/>
      <c r="L56" s="80"/>
      <c r="M56" s="80"/>
      <c r="N56" s="80"/>
      <c r="O56" s="108"/>
      <c r="P56" s="108"/>
      <c r="Q56" s="80"/>
      <c r="R56" s="80"/>
      <c r="S56" s="80"/>
      <c r="T56" s="120">
        <f t="shared" si="1"/>
        <v>0</v>
      </c>
      <c r="U56" s="84" t="str">
        <f t="shared" si="0"/>
        <v>-</v>
      </c>
      <c r="W56" s="123"/>
      <c r="X56" s="123"/>
      <c r="Y56" s="123"/>
      <c r="Z56" s="41"/>
      <c r="AA56" s="117"/>
      <c r="AB56" s="41"/>
      <c r="AC56" s="117"/>
    </row>
    <row r="57" spans="1:29" ht="15" x14ac:dyDescent="0.25">
      <c r="A57" s="116"/>
      <c r="B57" s="107"/>
      <c r="C57" s="84"/>
      <c r="D57" s="108"/>
      <c r="E57" s="108"/>
      <c r="F57" s="80"/>
      <c r="G57" s="80"/>
      <c r="H57" s="80"/>
      <c r="I57" s="80"/>
      <c r="J57" s="80"/>
      <c r="K57" s="80"/>
      <c r="L57" s="80"/>
      <c r="M57" s="80"/>
      <c r="N57" s="80"/>
      <c r="O57" s="108"/>
      <c r="P57" s="108"/>
      <c r="Q57" s="80"/>
      <c r="R57" s="82"/>
      <c r="S57" s="80"/>
      <c r="T57" s="120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6"/>
      <c r="B58" s="107"/>
      <c r="C58" s="112"/>
      <c r="D58" s="108"/>
      <c r="E58" s="108"/>
      <c r="F58" s="80"/>
      <c r="G58" s="80"/>
      <c r="H58" s="80"/>
      <c r="I58" s="80"/>
      <c r="J58" s="80"/>
      <c r="K58" s="80"/>
      <c r="L58" s="80"/>
      <c r="M58" s="80"/>
      <c r="N58" s="80"/>
      <c r="O58" s="108"/>
      <c r="P58" s="108"/>
      <c r="Q58" s="80"/>
      <c r="R58" s="80"/>
      <c r="S58" s="80"/>
      <c r="T58" s="120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6"/>
      <c r="B59" s="107"/>
      <c r="C59" s="84"/>
      <c r="D59" s="108"/>
      <c r="E59" s="108"/>
      <c r="F59" s="80"/>
      <c r="G59" s="80"/>
      <c r="H59" s="80"/>
      <c r="I59" s="80"/>
      <c r="J59" s="80"/>
      <c r="K59" s="80"/>
      <c r="L59" s="80"/>
      <c r="M59" s="80"/>
      <c r="N59" s="80"/>
      <c r="O59" s="108"/>
      <c r="P59" s="108"/>
      <c r="Q59" s="80"/>
      <c r="R59" s="80"/>
      <c r="S59" s="80"/>
      <c r="T59" s="120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6"/>
      <c r="B60" s="107"/>
      <c r="C60" s="112"/>
      <c r="D60" s="108"/>
      <c r="E60" s="108"/>
      <c r="F60" s="80"/>
      <c r="G60" s="80"/>
      <c r="H60" s="80"/>
      <c r="I60" s="80"/>
      <c r="J60" s="80"/>
      <c r="K60" s="80"/>
      <c r="L60" s="80"/>
      <c r="M60" s="80"/>
      <c r="N60" s="80"/>
      <c r="O60" s="108"/>
      <c r="P60" s="108"/>
      <c r="Q60" s="80"/>
      <c r="R60" s="82"/>
      <c r="S60" s="80"/>
      <c r="T60" s="120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6"/>
      <c r="B61" s="107"/>
      <c r="C61" s="84"/>
      <c r="D61" s="108"/>
      <c r="E61" s="108"/>
      <c r="F61" s="80"/>
      <c r="G61" s="80"/>
      <c r="H61" s="80"/>
      <c r="I61" s="80"/>
      <c r="J61" s="80"/>
      <c r="K61" s="80"/>
      <c r="L61" s="80"/>
      <c r="M61" s="80"/>
      <c r="N61" s="80"/>
      <c r="O61" s="108"/>
      <c r="P61" s="108"/>
      <c r="Q61" s="80"/>
      <c r="R61" s="82"/>
      <c r="S61" s="80"/>
      <c r="T61" s="120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6"/>
      <c r="B62" s="107"/>
      <c r="C62" s="84"/>
      <c r="D62" s="108"/>
      <c r="E62" s="108"/>
      <c r="F62" s="80"/>
      <c r="G62" s="80"/>
      <c r="H62" s="80"/>
      <c r="I62" s="80"/>
      <c r="J62" s="80"/>
      <c r="K62" s="80"/>
      <c r="L62" s="80"/>
      <c r="M62" s="80"/>
      <c r="N62" s="80"/>
      <c r="O62" s="108"/>
      <c r="P62" s="108"/>
      <c r="Q62" s="80"/>
      <c r="R62" s="82"/>
      <c r="S62" s="80"/>
      <c r="T62" s="120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6"/>
      <c r="B63" s="107"/>
      <c r="C63" s="84"/>
      <c r="D63" s="108"/>
      <c r="E63" s="108"/>
      <c r="F63" s="80"/>
      <c r="G63" s="80"/>
      <c r="H63" s="80"/>
      <c r="I63" s="80"/>
      <c r="J63" s="80"/>
      <c r="K63" s="80"/>
      <c r="L63" s="80"/>
      <c r="M63" s="80"/>
      <c r="N63" s="80"/>
      <c r="O63" s="108"/>
      <c r="P63" s="108"/>
      <c r="Q63" s="80"/>
      <c r="R63" s="80"/>
      <c r="S63" s="80"/>
      <c r="T63" s="120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6"/>
      <c r="B64" s="107"/>
      <c r="C64" s="84"/>
      <c r="D64" s="108"/>
      <c r="E64" s="108"/>
      <c r="F64" s="80"/>
      <c r="G64" s="80"/>
      <c r="H64" s="80"/>
      <c r="I64" s="80"/>
      <c r="J64" s="80"/>
      <c r="K64" s="80"/>
      <c r="L64" s="80"/>
      <c r="M64" s="80"/>
      <c r="N64" s="80"/>
      <c r="O64" s="108"/>
      <c r="P64" s="108"/>
      <c r="Q64" s="80"/>
      <c r="R64" s="80"/>
      <c r="S64" s="80"/>
      <c r="T64" s="120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6"/>
      <c r="B65" s="107"/>
      <c r="C65" s="84"/>
      <c r="D65" s="108"/>
      <c r="E65" s="108"/>
      <c r="F65" s="80"/>
      <c r="G65" s="80"/>
      <c r="H65" s="80"/>
      <c r="I65" s="80"/>
      <c r="J65" s="80"/>
      <c r="K65" s="80"/>
      <c r="L65" s="80"/>
      <c r="M65" s="80"/>
      <c r="N65" s="80"/>
      <c r="O65" s="108"/>
      <c r="P65" s="108"/>
      <c r="Q65" s="80"/>
      <c r="R65" s="82"/>
      <c r="S65" s="80"/>
      <c r="T65" s="120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6"/>
      <c r="B66" s="107"/>
      <c r="C66" s="103"/>
      <c r="D66" s="108"/>
      <c r="E66" s="108"/>
      <c r="F66" s="80"/>
      <c r="G66" s="80"/>
      <c r="H66" s="80"/>
      <c r="I66" s="80"/>
      <c r="J66" s="80"/>
      <c r="K66" s="80"/>
      <c r="L66" s="80"/>
      <c r="M66" s="80"/>
      <c r="N66" s="80"/>
      <c r="O66" s="108"/>
      <c r="P66" s="108"/>
      <c r="Q66" s="80"/>
      <c r="R66" s="82"/>
      <c r="S66" s="80"/>
      <c r="T66" s="120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6"/>
      <c r="B67" s="107"/>
      <c r="C67" s="112"/>
      <c r="D67" s="108"/>
      <c r="E67" s="108"/>
      <c r="F67" s="80"/>
      <c r="G67" s="80"/>
      <c r="H67" s="80"/>
      <c r="I67" s="80"/>
      <c r="J67" s="80"/>
      <c r="K67" s="80"/>
      <c r="L67" s="80"/>
      <c r="M67" s="80"/>
      <c r="N67" s="80"/>
      <c r="O67" s="108"/>
      <c r="P67" s="108"/>
      <c r="Q67" s="80"/>
      <c r="R67" s="80"/>
      <c r="S67" s="80"/>
      <c r="T67" s="120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7"/>
      <c r="C68" s="112"/>
      <c r="D68" s="108"/>
      <c r="E68" s="108"/>
      <c r="F68" s="80"/>
      <c r="G68" s="80"/>
      <c r="H68" s="80"/>
      <c r="I68" s="80"/>
      <c r="J68" s="80"/>
      <c r="K68" s="80"/>
      <c r="L68" s="80"/>
      <c r="M68" s="80"/>
      <c r="N68" s="80"/>
      <c r="O68" s="108"/>
      <c r="P68" s="108"/>
      <c r="Q68" s="80"/>
      <c r="R68" s="80"/>
      <c r="S68" s="80"/>
      <c r="T68" s="120">
        <f t="shared" si="1"/>
        <v>0</v>
      </c>
      <c r="U68" s="84" t="str">
        <f t="shared" si="0"/>
        <v>-</v>
      </c>
    </row>
    <row r="69" spans="1:29" ht="15" x14ac:dyDescent="0.25">
      <c r="A69" s="105"/>
      <c r="B69" s="107"/>
      <c r="C69" s="112"/>
      <c r="D69" s="108"/>
      <c r="E69" s="108"/>
      <c r="F69" s="80"/>
      <c r="G69" s="80"/>
      <c r="H69" s="80"/>
      <c r="I69" s="80"/>
      <c r="J69" s="80"/>
      <c r="K69" s="80"/>
      <c r="L69" s="80"/>
      <c r="M69" s="80"/>
      <c r="N69" s="80"/>
      <c r="O69" s="108"/>
      <c r="P69" s="108"/>
      <c r="Q69" s="80"/>
      <c r="R69" s="82"/>
      <c r="S69" s="80"/>
      <c r="T69" s="120">
        <f t="shared" si="1"/>
        <v>0</v>
      </c>
      <c r="U69" s="84" t="str">
        <f t="shared" si="0"/>
        <v>-</v>
      </c>
    </row>
    <row r="70" spans="1:29" ht="15" x14ac:dyDescent="0.25">
      <c r="A70" s="105"/>
      <c r="B70" s="107"/>
      <c r="C70" s="103"/>
      <c r="D70" s="108"/>
      <c r="E70" s="108"/>
      <c r="F70" s="80"/>
      <c r="G70" s="80"/>
      <c r="H70" s="80"/>
      <c r="I70" s="80"/>
      <c r="J70" s="80"/>
      <c r="K70" s="80"/>
      <c r="L70" s="80"/>
      <c r="M70" s="80"/>
      <c r="N70" s="80"/>
      <c r="O70" s="108"/>
      <c r="P70" s="108"/>
      <c r="Q70" s="80"/>
      <c r="R70" s="80"/>
      <c r="S70" s="80"/>
      <c r="T70" s="120">
        <f t="shared" si="1"/>
        <v>0</v>
      </c>
      <c r="U70" s="84" t="str">
        <f t="shared" si="0"/>
        <v>-</v>
      </c>
    </row>
    <row r="71" spans="1:29" ht="15" x14ac:dyDescent="0.25">
      <c r="A71" s="105"/>
      <c r="B71" s="107"/>
      <c r="C71" s="112"/>
      <c r="D71" s="108"/>
      <c r="E71" s="108"/>
      <c r="F71" s="80"/>
      <c r="G71" s="80"/>
      <c r="H71" s="80"/>
      <c r="I71" s="80"/>
      <c r="J71" s="80"/>
      <c r="K71" s="80"/>
      <c r="L71" s="80"/>
      <c r="M71" s="80"/>
      <c r="N71" s="80"/>
      <c r="O71" s="108"/>
      <c r="P71" s="108"/>
      <c r="Q71" s="80"/>
      <c r="R71" s="82"/>
      <c r="S71" s="80"/>
      <c r="T71" s="120">
        <f t="shared" si="1"/>
        <v>0</v>
      </c>
      <c r="U71" s="84" t="str">
        <f t="shared" si="0"/>
        <v>-</v>
      </c>
    </row>
    <row r="72" spans="1:29" ht="15" x14ac:dyDescent="0.25">
      <c r="A72" s="105"/>
      <c r="B72" s="107"/>
      <c r="C72" s="112"/>
      <c r="D72" s="108"/>
      <c r="E72" s="108"/>
      <c r="F72" s="80"/>
      <c r="G72" s="80"/>
      <c r="H72" s="80"/>
      <c r="I72" s="80"/>
      <c r="J72" s="80"/>
      <c r="K72" s="80"/>
      <c r="L72" s="80"/>
      <c r="M72" s="80"/>
      <c r="N72" s="80"/>
      <c r="O72" s="108"/>
      <c r="P72" s="108"/>
      <c r="Q72" s="80"/>
      <c r="R72" s="82"/>
      <c r="S72" s="80"/>
      <c r="T72" s="120">
        <f t="shared" si="1"/>
        <v>0</v>
      </c>
      <c r="U72" s="84" t="str">
        <f t="shared" si="0"/>
        <v>-</v>
      </c>
    </row>
    <row r="73" spans="1:29" ht="15" x14ac:dyDescent="0.25">
      <c r="A73" s="105"/>
      <c r="B73" s="107"/>
      <c r="C73" s="112"/>
      <c r="D73" s="108"/>
      <c r="E73" s="108"/>
      <c r="F73" s="80"/>
      <c r="G73" s="80"/>
      <c r="H73" s="80"/>
      <c r="I73" s="80"/>
      <c r="J73" s="80"/>
      <c r="K73" s="80"/>
      <c r="L73" s="80"/>
      <c r="M73" s="80"/>
      <c r="N73" s="80"/>
      <c r="O73" s="108"/>
      <c r="P73" s="108"/>
      <c r="Q73" s="80"/>
      <c r="R73" s="82"/>
      <c r="S73" s="80"/>
      <c r="T73" s="120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7"/>
      <c r="C74" s="112"/>
      <c r="D74" s="108"/>
      <c r="E74" s="108"/>
      <c r="F74" s="80"/>
      <c r="G74" s="80"/>
      <c r="H74" s="80"/>
      <c r="I74" s="80"/>
      <c r="J74" s="80"/>
      <c r="K74" s="80"/>
      <c r="L74" s="80"/>
      <c r="M74" s="80"/>
      <c r="N74" s="80"/>
      <c r="O74" s="108"/>
      <c r="P74" s="108"/>
      <c r="Q74" s="80"/>
      <c r="R74" s="82"/>
      <c r="S74" s="80"/>
      <c r="T74" s="120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7"/>
      <c r="C75" s="112"/>
      <c r="D75" s="108"/>
      <c r="E75" s="108"/>
      <c r="F75" s="80"/>
      <c r="G75" s="80"/>
      <c r="H75" s="80"/>
      <c r="I75" s="80"/>
      <c r="J75" s="80"/>
      <c r="K75" s="80"/>
      <c r="L75" s="80"/>
      <c r="M75" s="80"/>
      <c r="N75" s="80"/>
      <c r="O75" s="108"/>
      <c r="P75" s="108"/>
      <c r="Q75" s="80"/>
      <c r="R75" s="82"/>
      <c r="S75" s="80"/>
      <c r="T75" s="120">
        <f t="shared" si="3"/>
        <v>0</v>
      </c>
      <c r="U75" s="84" t="str">
        <f t="shared" si="2"/>
        <v>-</v>
      </c>
    </row>
    <row r="76" spans="1:29" ht="15" x14ac:dyDescent="0.25">
      <c r="A76" s="105"/>
      <c r="B76" s="107"/>
      <c r="C76" s="112"/>
      <c r="D76" s="108"/>
      <c r="E76" s="108"/>
      <c r="F76" s="80"/>
      <c r="G76" s="80"/>
      <c r="H76" s="80"/>
      <c r="I76" s="80"/>
      <c r="J76" s="80"/>
      <c r="K76" s="80"/>
      <c r="L76" s="80"/>
      <c r="M76" s="80"/>
      <c r="N76" s="80"/>
      <c r="O76" s="108"/>
      <c r="P76" s="108"/>
      <c r="Q76" s="80"/>
      <c r="R76" s="82"/>
      <c r="S76" s="80"/>
      <c r="T76" s="120">
        <f t="shared" si="3"/>
        <v>0</v>
      </c>
      <c r="U76" s="84" t="str">
        <f t="shared" si="2"/>
        <v>-</v>
      </c>
    </row>
    <row r="77" spans="1:29" ht="15" x14ac:dyDescent="0.25">
      <c r="A77" s="106"/>
      <c r="B77" s="108"/>
      <c r="C77" s="112"/>
      <c r="D77" s="108"/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108"/>
      <c r="P77" s="108"/>
      <c r="Q77" s="80"/>
      <c r="R77" s="82"/>
      <c r="S77" s="80"/>
      <c r="T77" s="120">
        <f t="shared" si="3"/>
        <v>0</v>
      </c>
      <c r="U77" s="84" t="str">
        <f t="shared" si="2"/>
        <v>-</v>
      </c>
    </row>
    <row r="78" spans="1:29" ht="15" x14ac:dyDescent="0.25">
      <c r="A78" s="106"/>
      <c r="B78" s="108"/>
      <c r="C78" s="112"/>
      <c r="D78" s="108"/>
      <c r="E78" s="108"/>
      <c r="F78" s="80"/>
      <c r="G78" s="80"/>
      <c r="H78" s="80"/>
      <c r="I78" s="80"/>
      <c r="J78" s="80"/>
      <c r="K78" s="80"/>
      <c r="L78" s="80"/>
      <c r="M78" s="80"/>
      <c r="N78" s="80"/>
      <c r="O78" s="108"/>
      <c r="P78" s="108"/>
      <c r="Q78" s="80"/>
      <c r="R78" s="82"/>
      <c r="S78" s="80"/>
      <c r="T78" s="120">
        <f t="shared" si="3"/>
        <v>0</v>
      </c>
      <c r="U78" s="84" t="str">
        <f t="shared" si="2"/>
        <v>-</v>
      </c>
    </row>
    <row r="79" spans="1:29" x14ac:dyDescent="0.2">
      <c r="A79" s="102"/>
      <c r="B79" s="109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8"/>
      <c r="Q79" s="80"/>
      <c r="R79" s="82"/>
      <c r="S79" s="80"/>
      <c r="T79" s="120"/>
      <c r="U79" s="84" t="str">
        <f t="shared" si="2"/>
        <v>-</v>
      </c>
    </row>
    <row r="80" spans="1:29" x14ac:dyDescent="0.2">
      <c r="A80" s="102"/>
      <c r="B80" s="109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8"/>
      <c r="Q80" s="80"/>
      <c r="R80" s="82"/>
      <c r="S80" s="80"/>
      <c r="T80" s="120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09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8"/>
      <c r="Q81" s="80"/>
      <c r="R81" s="82"/>
      <c r="S81" s="80"/>
      <c r="T81" s="120">
        <f t="shared" si="4"/>
        <v>0</v>
      </c>
      <c r="U81" s="84" t="str">
        <f t="shared" si="2"/>
        <v>-</v>
      </c>
    </row>
    <row r="82" spans="1:21" x14ac:dyDescent="0.2">
      <c r="A82" s="102"/>
      <c r="B82" s="109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8"/>
      <c r="Q82" s="80"/>
      <c r="R82" s="82"/>
      <c r="S82" s="80"/>
      <c r="T82" s="120">
        <f t="shared" si="4"/>
        <v>0</v>
      </c>
      <c r="U82" s="84" t="str">
        <f t="shared" si="2"/>
        <v>-</v>
      </c>
    </row>
    <row r="83" spans="1:21" x14ac:dyDescent="0.2">
      <c r="A83" s="102"/>
      <c r="B83" s="109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8"/>
      <c r="Q83" s="80"/>
      <c r="R83" s="80"/>
      <c r="S83" s="80"/>
      <c r="T83" s="120">
        <f t="shared" si="4"/>
        <v>0</v>
      </c>
      <c r="U83" s="84" t="str">
        <f t="shared" si="2"/>
        <v>-</v>
      </c>
    </row>
    <row r="84" spans="1:21" x14ac:dyDescent="0.2">
      <c r="A84" s="102"/>
      <c r="B84" s="109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8"/>
      <c r="Q84" s="80"/>
      <c r="R84" s="80"/>
      <c r="S84" s="80"/>
      <c r="T84" s="120">
        <f t="shared" si="4"/>
        <v>0</v>
      </c>
      <c r="U84" s="84" t="str">
        <f t="shared" si="2"/>
        <v>-</v>
      </c>
    </row>
    <row r="85" spans="1:21" x14ac:dyDescent="0.2">
      <c r="A85" s="94"/>
      <c r="B85" s="109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8"/>
      <c r="Q85" s="80"/>
      <c r="R85" s="82"/>
      <c r="S85" s="80"/>
      <c r="T85" s="120">
        <f t="shared" si="4"/>
        <v>0</v>
      </c>
      <c r="U85" s="84" t="str">
        <f t="shared" si="2"/>
        <v>-</v>
      </c>
    </row>
    <row r="86" spans="1:21" x14ac:dyDescent="0.2">
      <c r="A86" s="94"/>
      <c r="B86" s="109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8"/>
      <c r="Q86" s="80"/>
      <c r="R86" s="82"/>
      <c r="S86" s="80"/>
      <c r="T86" s="120">
        <f t="shared" si="4"/>
        <v>0</v>
      </c>
      <c r="U86" s="84" t="str">
        <f t="shared" si="2"/>
        <v>-</v>
      </c>
    </row>
    <row r="87" spans="1:21" x14ac:dyDescent="0.2">
      <c r="A87" s="94"/>
      <c r="B87" s="109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8"/>
      <c r="Q87" s="80"/>
      <c r="R87" s="80"/>
      <c r="S87" s="80"/>
      <c r="T87" s="120">
        <f t="shared" si="4"/>
        <v>0</v>
      </c>
      <c r="U87" s="84" t="str">
        <f t="shared" si="2"/>
        <v>-</v>
      </c>
    </row>
    <row r="88" spans="1:21" x14ac:dyDescent="0.2">
      <c r="A88" s="94"/>
      <c r="B88" s="109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8"/>
      <c r="Q88" s="80"/>
      <c r="R88" s="82"/>
      <c r="S88" s="80"/>
      <c r="T88" s="120">
        <f t="shared" si="4"/>
        <v>0</v>
      </c>
      <c r="U88" s="84" t="str">
        <f t="shared" si="2"/>
        <v>-</v>
      </c>
    </row>
    <row r="89" spans="1:21" x14ac:dyDescent="0.2">
      <c r="A89" s="96"/>
      <c r="B89" s="110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8"/>
      <c r="Q89" s="80"/>
      <c r="R89" s="80"/>
      <c r="S89" s="80"/>
      <c r="T89" s="120">
        <f t="shared" si="4"/>
        <v>0</v>
      </c>
      <c r="U89" s="84" t="str">
        <f t="shared" si="2"/>
        <v>-</v>
      </c>
    </row>
    <row r="90" spans="1:21" x14ac:dyDescent="0.2">
      <c r="A90" s="96"/>
      <c r="B90" s="110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8"/>
      <c r="Q90" s="80"/>
      <c r="R90" s="80"/>
      <c r="S90" s="80"/>
      <c r="T90" s="120">
        <f t="shared" si="4"/>
        <v>0</v>
      </c>
      <c r="U90" s="84" t="str">
        <f t="shared" si="2"/>
        <v>-</v>
      </c>
    </row>
    <row r="91" spans="1:21" x14ac:dyDescent="0.2">
      <c r="A91" s="96"/>
      <c r="B91" s="110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8"/>
      <c r="Q91" s="80"/>
      <c r="R91" s="80"/>
      <c r="S91" s="80"/>
      <c r="T91" s="120">
        <f t="shared" si="4"/>
        <v>0</v>
      </c>
      <c r="U91" s="84" t="str">
        <f t="shared" si="2"/>
        <v>-</v>
      </c>
    </row>
    <row r="92" spans="1:21" x14ac:dyDescent="0.2">
      <c r="A92" s="96"/>
      <c r="B92" s="110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8"/>
      <c r="Q92" s="80"/>
      <c r="R92" s="80"/>
      <c r="S92" s="80"/>
      <c r="T92" s="120">
        <f t="shared" si="4"/>
        <v>0</v>
      </c>
      <c r="U92" s="84" t="str">
        <f t="shared" si="2"/>
        <v>-</v>
      </c>
    </row>
    <row r="93" spans="1:21" x14ac:dyDescent="0.2">
      <c r="A93" s="96"/>
      <c r="B93" s="110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8"/>
      <c r="Q93" s="80"/>
      <c r="R93" s="80"/>
      <c r="S93" s="80"/>
      <c r="T93" s="120">
        <f t="shared" si="4"/>
        <v>0</v>
      </c>
      <c r="U93" s="84" t="str">
        <f t="shared" si="2"/>
        <v>-</v>
      </c>
    </row>
    <row r="94" spans="1:21" x14ac:dyDescent="0.2">
      <c r="A94" s="96"/>
      <c r="B94" s="110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8"/>
      <c r="Q94" s="80"/>
      <c r="R94" s="80"/>
      <c r="S94" s="80"/>
      <c r="T94" s="120">
        <f t="shared" si="4"/>
        <v>0</v>
      </c>
      <c r="U94" s="84" t="str">
        <f t="shared" si="2"/>
        <v>-</v>
      </c>
    </row>
    <row r="95" spans="1:21" x14ac:dyDescent="0.2">
      <c r="A95" s="96"/>
      <c r="B95" s="110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8"/>
      <c r="Q95" s="80"/>
      <c r="R95" s="80"/>
      <c r="S95" s="80"/>
      <c r="T95" s="120">
        <f t="shared" si="4"/>
        <v>0</v>
      </c>
      <c r="U95" s="84" t="str">
        <f t="shared" si="2"/>
        <v>-</v>
      </c>
    </row>
    <row r="96" spans="1:21" x14ac:dyDescent="0.2">
      <c r="A96" s="96"/>
      <c r="B96" s="110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8"/>
      <c r="Q96" s="80"/>
      <c r="R96" s="80"/>
      <c r="S96" s="80"/>
      <c r="T96" s="120">
        <f t="shared" si="4"/>
        <v>0</v>
      </c>
      <c r="U96" s="84" t="str">
        <f t="shared" si="2"/>
        <v>-</v>
      </c>
    </row>
    <row r="97" spans="1:21" x14ac:dyDescent="0.2">
      <c r="A97" s="96"/>
      <c r="B97" s="110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8"/>
      <c r="Q97" s="80"/>
      <c r="R97" s="80"/>
      <c r="S97" s="80"/>
      <c r="T97" s="120">
        <f t="shared" si="4"/>
        <v>0</v>
      </c>
      <c r="U97" s="84" t="str">
        <f t="shared" si="2"/>
        <v>-</v>
      </c>
    </row>
    <row r="98" spans="1:21" x14ac:dyDescent="0.2">
      <c r="A98" s="96"/>
      <c r="B98" s="110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8"/>
      <c r="Q98" s="80"/>
      <c r="R98" s="80"/>
      <c r="S98" s="80"/>
      <c r="T98" s="120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0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8"/>
      <c r="Q99" s="80"/>
      <c r="R99" s="80"/>
      <c r="S99" s="80"/>
      <c r="T99" s="120">
        <f t="shared" si="4"/>
        <v>0</v>
      </c>
      <c r="U99" s="84" t="str">
        <f t="shared" si="5"/>
        <v>-</v>
      </c>
    </row>
    <row r="100" spans="1:21" x14ac:dyDescent="0.2">
      <c r="A100" s="95"/>
      <c r="B100" s="110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8"/>
      <c r="Q100" s="80"/>
      <c r="R100" s="80"/>
      <c r="S100" s="80"/>
      <c r="T100" s="120">
        <f t="shared" si="4"/>
        <v>0</v>
      </c>
      <c r="U100" s="84" t="str">
        <f t="shared" si="5"/>
        <v>-</v>
      </c>
    </row>
    <row r="101" spans="1:21" x14ac:dyDescent="0.2">
      <c r="A101" s="95"/>
      <c r="B101" s="110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8"/>
      <c r="Q101" s="80"/>
      <c r="R101" s="80"/>
      <c r="S101" s="80"/>
      <c r="T101" s="120">
        <f t="shared" si="4"/>
        <v>0</v>
      </c>
      <c r="U101" s="84" t="str">
        <f t="shared" si="5"/>
        <v>-</v>
      </c>
    </row>
    <row r="102" spans="1:21" x14ac:dyDescent="0.2">
      <c r="A102" s="95"/>
      <c r="B102" s="110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8"/>
      <c r="Q102" s="80"/>
      <c r="R102" s="80"/>
      <c r="S102" s="80"/>
      <c r="T102" s="120">
        <f t="shared" si="4"/>
        <v>0</v>
      </c>
      <c r="U102" s="84" t="str">
        <f t="shared" si="5"/>
        <v>-</v>
      </c>
    </row>
    <row r="103" spans="1:21" x14ac:dyDescent="0.2">
      <c r="A103" s="95"/>
      <c r="B103" s="110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8"/>
      <c r="Q103" s="80"/>
      <c r="R103" s="80"/>
      <c r="S103" s="80"/>
      <c r="T103" s="120">
        <f t="shared" si="4"/>
        <v>0</v>
      </c>
      <c r="U103" s="84" t="str">
        <f t="shared" si="5"/>
        <v>-</v>
      </c>
    </row>
    <row r="104" spans="1:21" x14ac:dyDescent="0.2">
      <c r="A104" s="95"/>
      <c r="B104" s="110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8"/>
      <c r="Q104" s="80"/>
      <c r="R104" s="80"/>
      <c r="S104" s="80"/>
      <c r="T104" s="120">
        <f t="shared" si="4"/>
        <v>0</v>
      </c>
      <c r="U104" s="84" t="str">
        <f t="shared" si="5"/>
        <v>-</v>
      </c>
    </row>
    <row r="105" spans="1:21" x14ac:dyDescent="0.2">
      <c r="A105" s="95"/>
      <c r="B105" s="110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8"/>
      <c r="Q105" s="80"/>
      <c r="R105" s="80"/>
      <c r="S105" s="80"/>
      <c r="T105" s="120">
        <f t="shared" si="4"/>
        <v>0</v>
      </c>
      <c r="U105" s="84" t="str">
        <f t="shared" si="5"/>
        <v>-</v>
      </c>
    </row>
    <row r="106" spans="1:21" x14ac:dyDescent="0.2">
      <c r="A106" s="95"/>
      <c r="B106" s="110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8"/>
      <c r="Q106" s="80"/>
      <c r="R106" s="80"/>
      <c r="S106" s="80"/>
      <c r="T106" s="120">
        <f t="shared" si="4"/>
        <v>0</v>
      </c>
      <c r="U106" s="84" t="str">
        <f t="shared" si="5"/>
        <v>-</v>
      </c>
    </row>
    <row r="107" spans="1:21" x14ac:dyDescent="0.2">
      <c r="A107" s="95"/>
      <c r="B107" s="110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8"/>
      <c r="Q107" s="80"/>
      <c r="R107" s="80"/>
      <c r="S107" s="80"/>
      <c r="T107" s="120">
        <f t="shared" si="4"/>
        <v>0</v>
      </c>
      <c r="U107" s="84" t="str">
        <f t="shared" si="5"/>
        <v>-</v>
      </c>
    </row>
    <row r="108" spans="1:21" x14ac:dyDescent="0.2">
      <c r="A108" s="95"/>
      <c r="B108" s="110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8"/>
      <c r="Q108" s="80"/>
      <c r="R108" s="80"/>
      <c r="S108" s="80"/>
      <c r="T108" s="120">
        <f t="shared" si="4"/>
        <v>0</v>
      </c>
      <c r="U108" s="84" t="str">
        <f t="shared" si="5"/>
        <v>-</v>
      </c>
    </row>
    <row r="109" spans="1:21" x14ac:dyDescent="0.2">
      <c r="A109" s="95"/>
      <c r="B109" s="110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8"/>
      <c r="Q109" s="80"/>
      <c r="R109" s="80"/>
      <c r="S109" s="80"/>
      <c r="T109" s="120">
        <f t="shared" si="4"/>
        <v>0</v>
      </c>
      <c r="U109" s="84" t="str">
        <f t="shared" si="5"/>
        <v>-</v>
      </c>
    </row>
    <row r="110" spans="1:21" x14ac:dyDescent="0.2">
      <c r="A110" s="95"/>
      <c r="B110" s="110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8"/>
      <c r="Q110" s="80"/>
      <c r="R110" s="80"/>
      <c r="S110" s="80"/>
      <c r="T110" s="120">
        <f t="shared" si="4"/>
        <v>0</v>
      </c>
      <c r="U110" s="84" t="str">
        <f t="shared" si="5"/>
        <v>-</v>
      </c>
    </row>
    <row r="111" spans="1:21" x14ac:dyDescent="0.2">
      <c r="A111" s="95"/>
      <c r="B111" s="110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8"/>
      <c r="Q111" s="80"/>
      <c r="R111" s="80"/>
      <c r="S111" s="80"/>
      <c r="T111" s="120">
        <f t="shared" si="4"/>
        <v>0</v>
      </c>
      <c r="U111" s="84" t="str">
        <f t="shared" si="5"/>
        <v>-</v>
      </c>
    </row>
    <row r="112" spans="1:21" x14ac:dyDescent="0.2">
      <c r="A112" s="95"/>
      <c r="B112" s="110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8"/>
      <c r="Q112" s="80"/>
      <c r="R112" s="80"/>
      <c r="S112" s="80"/>
      <c r="T112" s="120">
        <f t="shared" si="4"/>
        <v>0</v>
      </c>
      <c r="U112" s="84" t="str">
        <f t="shared" si="5"/>
        <v>-</v>
      </c>
    </row>
    <row r="113" spans="1:21" x14ac:dyDescent="0.2">
      <c r="A113" s="95"/>
      <c r="B113" s="110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8"/>
      <c r="Q113" s="80"/>
      <c r="R113" s="80"/>
      <c r="S113" s="80"/>
      <c r="T113" s="120">
        <f t="shared" si="4"/>
        <v>0</v>
      </c>
      <c r="U113" s="84" t="str">
        <f t="shared" si="5"/>
        <v>-</v>
      </c>
    </row>
    <row r="114" spans="1:21" x14ac:dyDescent="0.2">
      <c r="A114" s="95"/>
      <c r="B114" s="110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8"/>
      <c r="Q114" s="80"/>
      <c r="R114" s="80"/>
      <c r="S114" s="80"/>
      <c r="T114" s="120">
        <f t="shared" si="4"/>
        <v>0</v>
      </c>
      <c r="U114" s="84" t="str">
        <f t="shared" si="5"/>
        <v>-</v>
      </c>
    </row>
    <row r="115" spans="1:21" x14ac:dyDescent="0.2">
      <c r="A115" s="95"/>
      <c r="B115" s="110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8"/>
      <c r="Q115" s="80"/>
      <c r="R115" s="80"/>
      <c r="S115" s="80"/>
      <c r="T115" s="120">
        <f t="shared" si="4"/>
        <v>0</v>
      </c>
      <c r="U115" s="84" t="str">
        <f t="shared" si="5"/>
        <v>-</v>
      </c>
    </row>
    <row r="116" spans="1:21" x14ac:dyDescent="0.2">
      <c r="A116" s="95"/>
      <c r="B116" s="110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8"/>
      <c r="Q116" s="80"/>
      <c r="R116" s="80"/>
      <c r="S116" s="80"/>
      <c r="T116" s="120">
        <f t="shared" si="4"/>
        <v>0</v>
      </c>
      <c r="U116" s="84" t="str">
        <f t="shared" si="5"/>
        <v>-</v>
      </c>
    </row>
    <row r="117" spans="1:21" x14ac:dyDescent="0.2">
      <c r="A117" s="95"/>
      <c r="B117" s="110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8"/>
      <c r="Q117" s="80"/>
      <c r="R117" s="80"/>
      <c r="S117" s="80"/>
      <c r="T117" s="120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0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8"/>
      <c r="Q118" s="80"/>
      <c r="R118" s="80"/>
      <c r="S118" s="80"/>
      <c r="T118" s="120">
        <f t="shared" si="4"/>
        <v>0</v>
      </c>
      <c r="U118" s="84" t="str">
        <f t="shared" si="6"/>
        <v>-</v>
      </c>
    </row>
    <row r="119" spans="1:21" x14ac:dyDescent="0.2">
      <c r="A119" s="95"/>
      <c r="B119" s="110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8"/>
      <c r="Q119" s="80"/>
      <c r="R119" s="80"/>
      <c r="S119" s="80"/>
      <c r="T119" s="120">
        <f t="shared" si="4"/>
        <v>0</v>
      </c>
      <c r="U119" s="84" t="str">
        <f t="shared" si="6"/>
        <v>-</v>
      </c>
    </row>
    <row r="120" spans="1:21" x14ac:dyDescent="0.2">
      <c r="A120" s="95"/>
      <c r="B120" s="110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8"/>
      <c r="Q120" s="80"/>
      <c r="R120" s="80"/>
      <c r="S120" s="80"/>
      <c r="T120" s="120">
        <f t="shared" si="4"/>
        <v>0</v>
      </c>
      <c r="U120" s="84" t="str">
        <f t="shared" si="6"/>
        <v>-</v>
      </c>
    </row>
    <row r="121" spans="1:21" x14ac:dyDescent="0.2">
      <c r="A121" s="95"/>
      <c r="B121" s="110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8"/>
      <c r="Q121" s="80"/>
      <c r="R121" s="80"/>
      <c r="S121" s="80"/>
      <c r="T121" s="120">
        <f t="shared" si="4"/>
        <v>0</v>
      </c>
      <c r="U121" s="84" t="str">
        <f t="shared" si="6"/>
        <v>-</v>
      </c>
    </row>
    <row r="122" spans="1:21" x14ac:dyDescent="0.2">
      <c r="A122" s="95"/>
      <c r="B122" s="110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8"/>
      <c r="Q122" s="80"/>
      <c r="R122" s="80"/>
      <c r="S122" s="80"/>
      <c r="T122" s="120">
        <f t="shared" si="4"/>
        <v>0</v>
      </c>
      <c r="U122" s="84" t="str">
        <f t="shared" si="6"/>
        <v>-</v>
      </c>
    </row>
    <row r="123" spans="1:21" x14ac:dyDescent="0.2">
      <c r="A123" s="95"/>
      <c r="B123" s="110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8"/>
      <c r="Q123" s="80"/>
      <c r="R123" s="80"/>
      <c r="S123" s="80"/>
      <c r="T123" s="120">
        <f t="shared" si="4"/>
        <v>0</v>
      </c>
      <c r="U123" s="84" t="str">
        <f t="shared" si="6"/>
        <v>-</v>
      </c>
    </row>
    <row r="124" spans="1:21" x14ac:dyDescent="0.2">
      <c r="A124" s="95"/>
      <c r="B124" s="110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8"/>
      <c r="Q124" s="80"/>
      <c r="R124" s="80"/>
      <c r="S124" s="80"/>
      <c r="T124" s="120">
        <f t="shared" si="4"/>
        <v>0</v>
      </c>
      <c r="U124" s="84" t="str">
        <f t="shared" si="6"/>
        <v>-</v>
      </c>
    </row>
    <row r="125" spans="1:21" x14ac:dyDescent="0.2">
      <c r="A125" s="95"/>
      <c r="B125" s="110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8"/>
      <c r="Q125" s="80"/>
      <c r="R125" s="80"/>
      <c r="S125" s="80"/>
      <c r="T125" s="120">
        <f t="shared" si="4"/>
        <v>0</v>
      </c>
      <c r="U125" s="84" t="str">
        <f t="shared" si="6"/>
        <v>-</v>
      </c>
    </row>
    <row r="126" spans="1:21" x14ac:dyDescent="0.2">
      <c r="A126" s="95"/>
      <c r="B126" s="110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8"/>
      <c r="Q126" s="80"/>
      <c r="R126" s="80"/>
      <c r="S126" s="80"/>
      <c r="T126" s="120">
        <f t="shared" si="4"/>
        <v>0</v>
      </c>
      <c r="U126" s="84" t="str">
        <f t="shared" si="6"/>
        <v>-</v>
      </c>
    </row>
    <row r="127" spans="1:21" x14ac:dyDescent="0.2">
      <c r="A127" s="95"/>
      <c r="B127" s="110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8"/>
      <c r="Q127" s="80"/>
      <c r="R127" s="80"/>
      <c r="S127" s="80"/>
      <c r="T127" s="120">
        <f t="shared" si="4"/>
        <v>0</v>
      </c>
      <c r="U127" s="84" t="str">
        <f t="shared" si="6"/>
        <v>-</v>
      </c>
    </row>
    <row r="128" spans="1:21" x14ac:dyDescent="0.2">
      <c r="A128" s="95"/>
      <c r="B128" s="110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8"/>
      <c r="Q128" s="80"/>
      <c r="R128" s="80"/>
      <c r="S128" s="80"/>
      <c r="T128" s="120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8"/>
      <c r="Q129" s="80"/>
      <c r="R129" s="80"/>
      <c r="S129" s="80"/>
      <c r="T129" s="120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20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20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20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20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20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20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20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20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20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20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20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20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20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20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20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20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20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20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20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20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20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20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20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20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20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20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20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20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20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20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20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20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20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20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20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20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20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20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20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20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20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20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20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20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20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2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2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2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2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2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2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2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2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2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2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2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2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2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2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2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2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2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2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2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2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2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2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2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2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2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2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2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2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2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2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2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2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2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2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2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2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2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2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2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2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2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2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2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2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2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2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2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2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2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2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2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2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2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2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2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2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2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2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2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2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2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2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2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2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2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2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2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2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2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2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2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2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2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2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2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2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2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2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2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2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2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2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2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2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2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2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2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2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2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2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2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2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2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2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2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2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2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2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2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2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2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2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2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2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2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2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2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2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2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2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2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2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2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2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2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2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2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2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2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2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2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2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2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2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2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2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2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2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2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2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2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2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2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2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2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2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2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2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2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2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2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2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2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2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2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2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2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2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2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2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2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2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2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2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2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2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2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2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2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2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2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2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2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2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2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2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2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2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2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2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2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2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2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2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2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2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2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2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2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2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2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2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2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2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2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2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2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2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2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2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2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2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2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2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2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2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2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2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2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2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2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2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2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2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2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2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2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2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2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2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2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2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2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2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2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2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2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2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2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2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2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2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2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2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2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2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2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2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2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2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2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2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2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2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2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2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2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2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2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2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2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2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2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2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2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2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2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2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2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2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2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2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2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2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2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2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2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2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2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2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2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2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2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2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2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2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2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2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2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2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2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2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2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2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2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2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2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2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2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2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2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2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2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2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2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2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2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2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2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2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2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2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2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2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2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2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2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2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2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2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2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2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2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2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2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2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2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2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2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2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2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2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2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2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2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2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2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2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2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2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2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2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2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2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2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2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2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2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2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2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2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2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2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2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2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2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2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2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2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2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2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2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2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2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2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2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2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2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2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2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2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2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2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2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2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2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2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2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2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2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2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2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2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2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2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2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2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2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2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2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2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2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2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2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2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2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2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2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2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2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2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2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2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2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2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2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2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2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2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2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2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reWOjSKS07+iZ+LbYbYAmzdm69bShU4bSZkm52jGc51YC0EUZavB/exCo3fdjWT+m3FPzkabgoRL2djqex7aQ==" saltValue="tldv93BC+dvL10iLkF/T/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10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 I POMORSKI SAOBRAĆAJ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 xml:space="preserve">NASTAVNIK: Dr Ranka Krivokapić </v>
      </c>
      <c r="E4" s="54"/>
    </row>
    <row r="5" spans="1:6" s="6" customFormat="1" x14ac:dyDescent="0.2">
      <c r="A5" s="55" t="str">
        <f>Evidencija!A4</f>
        <v>PREDMET: POMORSKE AGENCIJE I ČARTEROVANJE,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11</v>
      </c>
      <c r="B7" s="151" t="s">
        <v>16</v>
      </c>
      <c r="C7" s="156" t="s">
        <v>12</v>
      </c>
      <c r="D7" s="157"/>
      <c r="E7" s="145" t="s">
        <v>13</v>
      </c>
    </row>
    <row r="8" spans="1:6" s="9" customFormat="1" ht="12.75" customHeight="1" thickBot="1" x14ac:dyDescent="0.25">
      <c r="A8" s="149"/>
      <c r="B8" s="152"/>
      <c r="C8" s="154" t="s">
        <v>14</v>
      </c>
      <c r="D8" s="155" t="s">
        <v>15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2 / 17</v>
      </c>
      <c r="B10" s="44" t="str">
        <f>Evidencija!B9</f>
        <v>Babić Milan</v>
      </c>
      <c r="C10" s="45">
        <f>IF(SUM(Evidencija!C9:Q9)=0,"-",SUM(Evidencija!C9:Q9))</f>
        <v>71</v>
      </c>
      <c r="D10" s="46">
        <f>IF(SUM(Evidencija!R9:S9)=0,"-",MAX(Evidencija!R9:S9))</f>
        <v>29</v>
      </c>
      <c r="E10" s="47" t="str">
        <f>Evidencija!U9</f>
        <v>A</v>
      </c>
      <c r="F10" s="10"/>
    </row>
    <row r="11" spans="1:6" x14ac:dyDescent="0.2">
      <c r="A11" s="43" t="str">
        <f>Evidencija!A10</f>
        <v>4 / 17</v>
      </c>
      <c r="B11" s="44" t="str">
        <f>Evidencija!B10</f>
        <v>Tivari Adem</v>
      </c>
      <c r="C11" s="45">
        <f>IF(SUM(Evidencija!C10:Q10)=0,"-",SUM(Evidencija!C10:Q10))</f>
        <v>37</v>
      </c>
      <c r="D11" s="46">
        <f>IF(SUM(Evidencija!R10:S10)=0,"-",MAX(Evidencija!R10:S10))</f>
        <v>15</v>
      </c>
      <c r="E11" s="47" t="str">
        <f>Evidencija!U10</f>
        <v>E</v>
      </c>
      <c r="F11" s="10"/>
    </row>
    <row r="12" spans="1:6" x14ac:dyDescent="0.2">
      <c r="A12" s="43" t="str">
        <f>Evidencija!A11</f>
        <v>7 / 17</v>
      </c>
      <c r="B12" s="44" t="str">
        <f>Evidencija!B11</f>
        <v>Perčobić Luka</v>
      </c>
      <c r="C12" s="45">
        <f>IF(SUM(Evidencija!C11:Q11)=0,"-",SUM(Evidencija!C11:Q11))</f>
        <v>43</v>
      </c>
      <c r="D12" s="46">
        <f>IF(SUM(Evidencija!R11:S11)=0,"-",MAX(Evidencija!R11:S11))</f>
        <v>17</v>
      </c>
      <c r="E12" s="47" t="str">
        <f>Evidencija!U11</f>
        <v>D</v>
      </c>
      <c r="F12" s="10"/>
    </row>
    <row r="13" spans="1:6" x14ac:dyDescent="0.2">
      <c r="A13" s="43" t="str">
        <f>Evidencija!A12</f>
        <v>13 / 17</v>
      </c>
      <c r="B13" s="44" t="str">
        <f>Evidencija!B12</f>
        <v>Mačić Ilija</v>
      </c>
      <c r="C13" s="45">
        <f>IF(SUM(Evidencija!C12:Q12)=0,"-",SUM(Evidencija!C12:Q12))</f>
        <v>39</v>
      </c>
      <c r="D13" s="46">
        <f>IF(SUM(Evidencija!R12:S12)=0,"-",MAX(Evidencija!R12:S12))</f>
        <v>5</v>
      </c>
      <c r="E13" s="47" t="str">
        <f>Evidencija!U12</f>
        <v>F</v>
      </c>
      <c r="F13" s="10"/>
    </row>
    <row r="14" spans="1:6" x14ac:dyDescent="0.2">
      <c r="A14" s="43" t="str">
        <f>Evidencija!A13</f>
        <v>14 / 17</v>
      </c>
      <c r="B14" s="44" t="str">
        <f>Evidencija!B13</f>
        <v>Kaplanbegu Husein</v>
      </c>
      <c r="C14" s="45">
        <f>IF(SUM(Evidencija!C13:Q13)=0,"-",SUM(Evidencija!C13:Q13))</f>
        <v>23</v>
      </c>
      <c r="D14" s="46">
        <f>IF(SUM(Evidencija!R13:S13)=0,"-",MAX(Evidencija!R13:S13))</f>
        <v>3</v>
      </c>
      <c r="E14" s="47" t="str">
        <f>Evidencija!U13</f>
        <v>F</v>
      </c>
      <c r="F14" s="10"/>
    </row>
    <row r="15" spans="1:6" x14ac:dyDescent="0.2">
      <c r="A15" s="43" t="str">
        <f>Evidencija!A14</f>
        <v>16 / 17</v>
      </c>
      <c r="B15" s="44" t="str">
        <f>Evidencija!B14</f>
        <v>Koprivica Jovan</v>
      </c>
      <c r="C15" s="45">
        <f>IF(SUM(Evidencija!C14:Q14)=0,"-",SUM(Evidencija!C14:Q14))</f>
        <v>50</v>
      </c>
      <c r="D15" s="46" t="str">
        <f>IF(SUM(Evidencija!R14:S14)=0,"-",MAX(Evidencija!R14:S14))</f>
        <v>-</v>
      </c>
      <c r="E15" s="47" t="str">
        <f>Evidencija!U14</f>
        <v>E</v>
      </c>
      <c r="F15" s="10"/>
    </row>
    <row r="16" spans="1:6" x14ac:dyDescent="0.2">
      <c r="A16" s="43" t="str">
        <f>Evidencija!A15</f>
        <v>17 / 17</v>
      </c>
      <c r="B16" s="44" t="str">
        <f>Evidencija!B15</f>
        <v>Matković Petar</v>
      </c>
      <c r="C16" s="45">
        <f>IF(SUM(Evidencija!C15:Q15)=0,"-",SUM(Evidencija!C15:Q15))</f>
        <v>47.5</v>
      </c>
      <c r="D16" s="46">
        <f>IF(SUM(Evidencija!R15:S15)=0,"-",MAX(Evidencija!R15:S15))</f>
        <v>23</v>
      </c>
      <c r="E16" s="47" t="str">
        <f>Evidencija!U15</f>
        <v>C</v>
      </c>
      <c r="F16" s="10"/>
    </row>
    <row r="17" spans="1:6" x14ac:dyDescent="0.2">
      <c r="A17" s="43" t="str">
        <f>Evidencija!A16</f>
        <v>20 / 17</v>
      </c>
      <c r="B17" s="44" t="str">
        <f>Evidencija!B16</f>
        <v>Kumburović Mario</v>
      </c>
      <c r="C17" s="45">
        <f>IF(SUM(Evidencija!C16:Q16)=0,"-",SUM(Evidencija!C16:Q16))</f>
        <v>55</v>
      </c>
      <c r="D17" s="46">
        <f>IF(SUM(Evidencija!R16:S16)=0,"-",MAX(Evidencija!R16:S16))</f>
        <v>20</v>
      </c>
      <c r="E17" s="47" t="str">
        <f>Evidencija!U16</f>
        <v>C</v>
      </c>
      <c r="F17" s="10"/>
    </row>
    <row r="18" spans="1:6" x14ac:dyDescent="0.2">
      <c r="A18" s="43" t="str">
        <f>Evidencija!A17</f>
        <v>21 / 17</v>
      </c>
      <c r="B18" s="44" t="str">
        <f>Evidencija!B17</f>
        <v>Kamilić Vuk</v>
      </c>
      <c r="C18" s="45">
        <f>IF(SUM(Evidencija!C17:Q17)=0,"-",SUM(Evidencija!C17:Q17))</f>
        <v>34</v>
      </c>
      <c r="D18" s="46">
        <f>IF(SUM(Evidencija!R17:S17)=0,"-",MAX(Evidencija!R17:S17))</f>
        <v>17</v>
      </c>
      <c r="E18" s="47" t="str">
        <f>Evidencija!U17</f>
        <v>E</v>
      </c>
      <c r="F18" s="10"/>
    </row>
    <row r="19" spans="1:6" x14ac:dyDescent="0.2">
      <c r="A19" s="43" t="str">
        <f>Evidencija!A18</f>
        <v>25 / 17</v>
      </c>
      <c r="B19" s="44" t="str">
        <f>Evidencija!B18</f>
        <v>Jevtović Vukašin</v>
      </c>
      <c r="C19" s="45">
        <f>IF(SUM(Evidencija!C18:Q18)=0,"-",SUM(Evidencija!C18:Q18))</f>
        <v>39</v>
      </c>
      <c r="D19" s="46">
        <f>IF(SUM(Evidencija!R18:S18)=0,"-",MAX(Evidencija!R18:S18))</f>
        <v>12</v>
      </c>
      <c r="E19" s="47" t="str">
        <f>Evidencija!U18</f>
        <v>E</v>
      </c>
      <c r="F19" s="10"/>
    </row>
    <row r="20" spans="1:6" x14ac:dyDescent="0.2">
      <c r="A20" s="43" t="str">
        <f>Evidencija!A19</f>
        <v>28 / 17</v>
      </c>
      <c r="B20" s="44" t="str">
        <f>Evidencija!B19</f>
        <v>Popović Ilija</v>
      </c>
      <c r="C20" s="45">
        <f>IF(SUM(Evidencija!C19:Q19)=0,"-",SUM(Evidencija!C19:Q19))</f>
        <v>45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x14ac:dyDescent="0.2">
      <c r="A21" s="43" t="str">
        <f>Evidencija!A20</f>
        <v>29 / 17</v>
      </c>
      <c r="B21" s="44" t="str">
        <f>Evidencija!B20</f>
        <v>Šabanović Abid</v>
      </c>
      <c r="C21" s="45">
        <f>IF(SUM(Evidencija!C20:Q20)=0,"-",SUM(Evidencija!C20:Q20))</f>
        <v>48</v>
      </c>
      <c r="D21" s="46">
        <f>IF(SUM(Evidencija!R20:S20)=0,"-",MAX(Evidencija!R20:S20))</f>
        <v>16</v>
      </c>
      <c r="E21" s="47" t="str">
        <f>Evidencija!U20</f>
        <v>D</v>
      </c>
      <c r="F21" s="10"/>
    </row>
    <row r="22" spans="1:6" x14ac:dyDescent="0.2">
      <c r="A22" s="43" t="str">
        <f>Evidencija!A21</f>
        <v>31 / 17</v>
      </c>
      <c r="B22" s="44" t="str">
        <f>Evidencija!B21</f>
        <v>Merdović Dragan</v>
      </c>
      <c r="C22" s="45">
        <f>IF(SUM(Evidencija!C21:Q21)=0,"-",SUM(Evidencija!C21:Q21))</f>
        <v>39</v>
      </c>
      <c r="D22" s="46">
        <f>IF(SUM(Evidencija!R21:S21)=0,"-",MAX(Evidencija!R21:S21))</f>
        <v>15</v>
      </c>
      <c r="E22" s="47" t="str">
        <f>Evidencija!U21</f>
        <v>E</v>
      </c>
      <c r="F22" s="11"/>
    </row>
    <row r="23" spans="1:6" x14ac:dyDescent="0.2">
      <c r="A23" s="43" t="str">
        <f>Evidencija!A22</f>
        <v>32 / 17</v>
      </c>
      <c r="B23" s="44" t="str">
        <f>Evidencija!B22</f>
        <v>Marković Nikola</v>
      </c>
      <c r="C23" s="45">
        <f>IF(SUM(Evidencija!C22:Q22)=0,"-",SUM(Evidencija!C22:Q22))</f>
        <v>36.5</v>
      </c>
      <c r="D23" s="46">
        <f>IF(SUM(Evidencija!R22:S22)=0,"-",MAX(Evidencija!R22:S22))</f>
        <v>17</v>
      </c>
      <c r="E23" s="47" t="str">
        <f>Evidencija!U22</f>
        <v>E</v>
      </c>
      <c r="F23" s="11"/>
    </row>
    <row r="24" spans="1:6" x14ac:dyDescent="0.2">
      <c r="A24" s="43" t="str">
        <f>Evidencija!A23</f>
        <v>33 / 17</v>
      </c>
      <c r="B24" s="44" t="str">
        <f>Evidencija!B23</f>
        <v>Jovanović Luka</v>
      </c>
      <c r="C24" s="45">
        <f>IF(SUM(Evidencija!C23:Q23)=0,"-",SUM(Evidencija!C23:Q23))</f>
        <v>39.5</v>
      </c>
      <c r="D24" s="46">
        <f>IF(SUM(Evidencija!R23:S23)=0,"-",MAX(Evidencija!R23:S23))</f>
        <v>17</v>
      </c>
      <c r="E24" s="47" t="str">
        <f>Evidencija!U23</f>
        <v>E</v>
      </c>
      <c r="F24" s="11"/>
    </row>
    <row r="25" spans="1:6" x14ac:dyDescent="0.2">
      <c r="A25" s="43" t="str">
        <f>Evidencija!A24</f>
        <v>35 / 17</v>
      </c>
      <c r="B25" s="44" t="str">
        <f>Evidencija!B24</f>
        <v>Stanišić Vuk</v>
      </c>
      <c r="C25" s="45">
        <f>IF(SUM(Evidencija!C24:Q24)=0,"-",SUM(Evidencija!C24:Q24))</f>
        <v>29</v>
      </c>
      <c r="D25" s="46">
        <f>IF(SUM(Evidencija!R24:S24)=0,"-",MAX(Evidencija!R24:S24))</f>
        <v>21</v>
      </c>
      <c r="E25" s="47" t="str">
        <f>Evidencija!U24</f>
        <v>E</v>
      </c>
      <c r="F25" s="11"/>
    </row>
    <row r="26" spans="1:6" x14ac:dyDescent="0.2">
      <c r="A26" s="43" t="str">
        <f>Evidencija!A25</f>
        <v>36 / 17</v>
      </c>
      <c r="B26" s="44" t="str">
        <f>Evidencija!B25</f>
        <v>Tomović Nikola</v>
      </c>
      <c r="C26" s="45">
        <f>IF(SUM(Evidencija!C25:Q25)=0,"-",SUM(Evidencija!C25:Q25))</f>
        <v>47</v>
      </c>
      <c r="D26" s="46">
        <f>IF(SUM(Evidencija!R25:S25)=0,"-",MAX(Evidencija!R25:S25))</f>
        <v>14</v>
      </c>
      <c r="E26" s="47" t="str">
        <f>Evidencija!U25</f>
        <v>D</v>
      </c>
      <c r="F26" s="11"/>
    </row>
    <row r="27" spans="1:6" x14ac:dyDescent="0.2">
      <c r="A27" s="43" t="str">
        <f>Evidencija!A26</f>
        <v>38 / 17</v>
      </c>
      <c r="B27" s="44" t="str">
        <f>Evidencija!B26</f>
        <v>Radojević Miloš</v>
      </c>
      <c r="C27" s="45">
        <f>IF(SUM(Evidencija!C26:Q26)=0,"-",SUM(Evidencija!C26:Q26))</f>
        <v>51</v>
      </c>
      <c r="D27" s="46">
        <f>IF(SUM(Evidencija!R26:S26)=0,"-",MAX(Evidencija!R26:S26))</f>
        <v>19</v>
      </c>
      <c r="E27" s="47" t="str">
        <f>Evidencija!U26</f>
        <v>C</v>
      </c>
      <c r="F27" s="11"/>
    </row>
    <row r="28" spans="1:6" x14ac:dyDescent="0.2">
      <c r="A28" s="43" t="str">
        <f>Evidencija!A27</f>
        <v>40 / 17</v>
      </c>
      <c r="B28" s="44" t="str">
        <f>Evidencija!B27</f>
        <v>Matković Marko</v>
      </c>
      <c r="C28" s="45">
        <f>IF(SUM(Evidencija!C27:Q27)=0,"-",SUM(Evidencija!C27:Q27))</f>
        <v>58</v>
      </c>
      <c r="D28" s="46">
        <f>IF(SUM(Evidencija!R27:S27)=0,"-",MAX(Evidencija!R27:S27))</f>
        <v>30</v>
      </c>
      <c r="E28" s="47" t="str">
        <f>Evidencija!U27</f>
        <v>B</v>
      </c>
      <c r="F28" s="11"/>
    </row>
    <row r="29" spans="1:6" x14ac:dyDescent="0.2">
      <c r="A29" s="43" t="str">
        <f>Evidencija!A28</f>
        <v>43 / 17</v>
      </c>
      <c r="B29" s="44" t="str">
        <f>Evidencija!B28</f>
        <v>Tomčić Janko</v>
      </c>
      <c r="C29" s="45">
        <f>IF(SUM(Evidencija!C28:Q28)=0,"-",SUM(Evidencija!C28:Q28))</f>
        <v>27</v>
      </c>
      <c r="D29" s="46">
        <f>IF(SUM(Evidencija!R28:S28)=0,"-",MAX(Evidencija!R28:S28))</f>
        <v>9</v>
      </c>
      <c r="E29" s="47" t="str">
        <f>Evidencija!U28</f>
        <v>F</v>
      </c>
      <c r="F29" s="11"/>
    </row>
    <row r="30" spans="1:6" x14ac:dyDescent="0.2">
      <c r="A30" s="43" t="str">
        <f>Evidencija!A29</f>
        <v>45 / 17</v>
      </c>
      <c r="B30" s="44" t="str">
        <f>Evidencija!B29</f>
        <v>Međedović Bogdan</v>
      </c>
      <c r="C30" s="45">
        <f>IF(SUM(Evidencija!C29:Q29)=0,"-",SUM(Evidencija!C29:Q29))</f>
        <v>41</v>
      </c>
      <c r="D30" s="46">
        <f>IF(SUM(Evidencija!R29:S29)=0,"-",MAX(Evidencija!R29:S29))</f>
        <v>20</v>
      </c>
      <c r="E30" s="47" t="str">
        <f>Evidencija!U29</f>
        <v>D</v>
      </c>
      <c r="F30" s="11"/>
    </row>
    <row r="31" spans="1:6" x14ac:dyDescent="0.2">
      <c r="A31" s="43" t="str">
        <f>Evidencija!A30</f>
        <v>49 / 17</v>
      </c>
      <c r="B31" s="44" t="str">
        <f>Evidencija!B30</f>
        <v>Ivanović Vuko</v>
      </c>
      <c r="C31" s="45">
        <f>IF(SUM(Evidencija!C30:Q30)=0,"-",SUM(Evidencija!C30:Q30))</f>
        <v>47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55 / 17</v>
      </c>
      <c r="B32" s="44" t="str">
        <f>Evidencija!B31</f>
        <v>Vujičić Strahinja</v>
      </c>
      <c r="C32" s="45">
        <f>IF(SUM(Evidencija!C31:Q31)=0,"-",SUM(Evidencija!C31:Q31))</f>
        <v>1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56 / 17</v>
      </c>
      <c r="B33" s="44" t="str">
        <f>Evidencija!B32</f>
        <v>Čukić Stefan</v>
      </c>
      <c r="C33" s="45">
        <f>IF(SUM(Evidencija!C32:Q32)=0,"-",SUM(Evidencija!C32:Q32))</f>
        <v>34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57 / 17</v>
      </c>
      <c r="B34" s="44" t="str">
        <f>Evidencija!B33</f>
        <v>Rajković Nikola</v>
      </c>
      <c r="C34" s="45">
        <f>IF(SUM(Evidencija!C33:Q33)=0,"-",SUM(Evidencija!C33:Q33))</f>
        <v>61</v>
      </c>
      <c r="D34" s="46" t="str">
        <f>IF(SUM(Evidencija!R33:S33)=0,"-",MAX(Evidencija!R33:S33))</f>
        <v>-</v>
      </c>
      <c r="E34" s="47" t="str">
        <f>Evidencija!U33</f>
        <v>D</v>
      </c>
      <c r="F34" s="11"/>
    </row>
    <row r="35" spans="1:6" x14ac:dyDescent="0.2">
      <c r="A35" s="43" t="str">
        <f>Evidencija!A34</f>
        <v>59 / 17</v>
      </c>
      <c r="B35" s="44" t="str">
        <f>Evidencija!B34</f>
        <v>Đurović Miloš</v>
      </c>
      <c r="C35" s="45">
        <f>IF(SUM(Evidencija!C34:Q34)=0,"-",SUM(Evidencija!C34:Q34))</f>
        <v>57</v>
      </c>
      <c r="D35" s="46" t="str">
        <f>IF(SUM(Evidencija!R34:S34)=0,"-",MAX(Evidencija!R34:S34))</f>
        <v>-</v>
      </c>
      <c r="E35" s="47" t="str">
        <f>Evidencija!U34</f>
        <v>E</v>
      </c>
      <c r="F35" s="11"/>
    </row>
    <row r="36" spans="1:6" x14ac:dyDescent="0.2">
      <c r="A36" s="43" t="str">
        <f>Evidencija!A35</f>
        <v>63 / 17</v>
      </c>
      <c r="B36" s="44" t="str">
        <f>Evidencija!B35</f>
        <v>Niković Peđa</v>
      </c>
      <c r="C36" s="45">
        <f>IF(SUM(Evidencija!C35:Q35)=0,"-",SUM(Evidencija!C35:Q35))</f>
        <v>37.5</v>
      </c>
      <c r="D36" s="46" t="str">
        <f>IF(SUM(Evidencija!R35:S35)=0,"-",MAX(Evidencija!R35:S35))</f>
        <v>-</v>
      </c>
      <c r="E36" s="47" t="str">
        <f>Evidencija!U35</f>
        <v>F</v>
      </c>
      <c r="F36" s="11"/>
    </row>
    <row r="37" spans="1:6" x14ac:dyDescent="0.2">
      <c r="A37" s="43" t="str">
        <f>Evidencija!A36</f>
        <v>64 / 17</v>
      </c>
      <c r="B37" s="44" t="str">
        <f>Evidencija!B36</f>
        <v>Kostić Mitar</v>
      </c>
      <c r="C37" s="45">
        <f>IF(SUM(Evidencija!C36:Q36)=0,"-",SUM(Evidencija!C36:Q36))</f>
        <v>64.5</v>
      </c>
      <c r="D37" s="46">
        <f>IF(SUM(Evidencija!R36:S36)=0,"-",MAX(Evidencija!R36:S36))</f>
        <v>31</v>
      </c>
      <c r="E37" s="47" t="str">
        <f>Evidencija!U36</f>
        <v>A</v>
      </c>
      <c r="F37" s="11"/>
    </row>
    <row r="38" spans="1:6" x14ac:dyDescent="0.2">
      <c r="A38" s="43" t="str">
        <f>Evidencija!A37</f>
        <v>66 / 17</v>
      </c>
      <c r="B38" s="44" t="str">
        <f>Evidencija!B37</f>
        <v>Stefanović David</v>
      </c>
      <c r="C38" s="45">
        <f>IF(SUM(Evidencija!C37:Q37)=0,"-",SUM(Evidencija!C37:Q37))</f>
        <v>39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67 / 17</v>
      </c>
      <c r="B39" s="44" t="str">
        <f>Evidencija!B38</f>
        <v>Bogdanović Petar</v>
      </c>
      <c r="C39" s="45">
        <f>IF(SUM(Evidencija!C38:Q38)=0,"-",SUM(Evidencija!C38:Q38))</f>
        <v>28.5</v>
      </c>
      <c r="D39" s="46">
        <f>IF(SUM(Evidencija!R38:S38)=0,"-",MAX(Evidencija!R38:S38))</f>
        <v>25</v>
      </c>
      <c r="E39" s="47" t="str">
        <f>Evidencija!U38</f>
        <v>E</v>
      </c>
      <c r="F39" s="11"/>
    </row>
    <row r="40" spans="1:6" x14ac:dyDescent="0.2">
      <c r="A40" s="43" t="str">
        <f>Evidencija!A39</f>
        <v>74 / 17</v>
      </c>
      <c r="B40" s="44" t="str">
        <f>Evidencija!B39</f>
        <v>Krgović Luka</v>
      </c>
      <c r="C40" s="45">
        <f>IF(SUM(Evidencija!C39:Q39)=0,"-",SUM(Evidencija!C39:Q39))</f>
        <v>24</v>
      </c>
      <c r="D40" s="46" t="str">
        <f>IF(SUM(Evidencija!R39:S39)=0,"-",MAX(Evidencija!R39:S39))</f>
        <v>-</v>
      </c>
      <c r="E40" s="47" t="str">
        <f>Evidencija!U39</f>
        <v>F</v>
      </c>
      <c r="F40" s="11"/>
    </row>
    <row r="41" spans="1:6" x14ac:dyDescent="0.2">
      <c r="A41" s="43" t="str">
        <f>Evidencija!A40</f>
        <v>79 / 17</v>
      </c>
      <c r="B41" s="44" t="str">
        <f>Evidencija!B40</f>
        <v>Bojanić Batrić</v>
      </c>
      <c r="C41" s="45">
        <f>IF(SUM(Evidencija!C40:Q40)=0,"-",SUM(Evidencija!C40:Q40))</f>
        <v>50</v>
      </c>
      <c r="D41" s="46">
        <f>IF(SUM(Evidencija!R40:S40)=0,"-",MAX(Evidencija!R40:S40))</f>
        <v>20</v>
      </c>
      <c r="E41" s="47" t="str">
        <f>Evidencija!U40</f>
        <v>C</v>
      </c>
      <c r="F41" s="11"/>
    </row>
    <row r="42" spans="1:6" x14ac:dyDescent="0.2">
      <c r="A42" s="43" t="str">
        <f>Evidencija!A41</f>
        <v>81 / 17</v>
      </c>
      <c r="B42" s="44" t="str">
        <f>Evidencija!B41</f>
        <v>Laličić Kićo</v>
      </c>
      <c r="C42" s="45">
        <f>IF(SUM(Evidencija!C41:Q41)=0,"-",SUM(Evidencija!C41:Q41))</f>
        <v>39</v>
      </c>
      <c r="D42" s="46">
        <f>IF(SUM(Evidencija!R41:S41)=0,"-",MAX(Evidencija!R41:S41))</f>
        <v>2</v>
      </c>
      <c r="E42" s="47" t="str">
        <f>Evidencija!U41</f>
        <v>F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A</v>
      </c>
      <c r="E1" s="24" t="str">
        <f>Zakljucne!A3</f>
        <v>STUDIJSKI PROGRAM: NAUTIKA I POMORSKI SAOBRAĆAJ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 POMORSKE AGENCIJE I ČARTEROVANJE,</v>
      </c>
      <c r="F2" s="25"/>
      <c r="G2" s="25"/>
      <c r="H2" s="25"/>
    </row>
    <row r="3" spans="1:19" ht="15" x14ac:dyDescent="0.25">
      <c r="A3" s="22" t="str">
        <f>Zakljucne!E12</f>
        <v>D</v>
      </c>
      <c r="E3" s="25" t="str">
        <f>Evidencija!I4</f>
        <v xml:space="preserve">NASTAVNIK: Dr Ranka Krivokapić 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 xml:space="preserve">SARADNIK:  Dr Ranka Krivokapić 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6.00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C</v>
      </c>
    </row>
    <row r="8" spans="1:19" ht="15.75" thickBot="1" x14ac:dyDescent="0.3">
      <c r="A8" s="22" t="str">
        <f>Zakljucne!E17</f>
        <v>C</v>
      </c>
    </row>
    <row r="9" spans="1:19" ht="15.75" thickBot="1" x14ac:dyDescent="0.3">
      <c r="A9" s="22" t="str">
        <f>Zakljucne!E18</f>
        <v>E</v>
      </c>
      <c r="C9" s="26" t="s">
        <v>29</v>
      </c>
      <c r="D9" s="158" t="s">
        <v>30</v>
      </c>
      <c r="E9" s="159"/>
      <c r="F9" s="160" t="s">
        <v>26</v>
      </c>
      <c r="G9" s="161"/>
      <c r="H9" s="158" t="s">
        <v>28</v>
      </c>
      <c r="I9" s="159"/>
      <c r="J9" s="160" t="s">
        <v>24</v>
      </c>
      <c r="K9" s="161"/>
      <c r="L9" s="158" t="s">
        <v>25</v>
      </c>
      <c r="M9" s="159"/>
      <c r="N9" s="160" t="s">
        <v>27</v>
      </c>
      <c r="O9" s="161"/>
      <c r="P9" s="158" t="s">
        <v>31</v>
      </c>
      <c r="Q9" s="159"/>
      <c r="R9" s="160" t="s">
        <v>32</v>
      </c>
      <c r="S9" s="159"/>
    </row>
    <row r="10" spans="1:19" ht="15.75" thickBot="1" x14ac:dyDescent="0.3">
      <c r="A10" s="22" t="str">
        <f>Zakljucne!E19</f>
        <v>E</v>
      </c>
      <c r="C10" s="27">
        <f>D10+F10+H10+J10+L10+N10</f>
        <v>33</v>
      </c>
      <c r="D10" s="28">
        <f>COUNTIF($A$1:$A$300,"A")</f>
        <v>2</v>
      </c>
      <c r="E10" s="29">
        <f>D10/$C$10*100</f>
        <v>6.0606060606060606</v>
      </c>
      <c r="F10" s="30">
        <f>COUNTIF($A$1:$A$300,"B")</f>
        <v>1</v>
      </c>
      <c r="G10" s="31">
        <f>F10/$C$10*100</f>
        <v>3.0303030303030303</v>
      </c>
      <c r="H10" s="28">
        <f>COUNTIF($A$1:$A$300,"C")</f>
        <v>4</v>
      </c>
      <c r="I10" s="29">
        <f>H10/$C$10*100</f>
        <v>12.121212121212121</v>
      </c>
      <c r="J10" s="30">
        <f>COUNTIF($A$1:$A$300,"D")</f>
        <v>5</v>
      </c>
      <c r="K10" s="31">
        <f>J10/$C$10*100</f>
        <v>15.151515151515152</v>
      </c>
      <c r="L10" s="28">
        <f>COUNTIF($A$1:$A$300,"E")</f>
        <v>10</v>
      </c>
      <c r="M10" s="29">
        <f>L10/$C$10*100</f>
        <v>30.303030303030305</v>
      </c>
      <c r="N10" s="30">
        <f>COUNTIF($A$1:$A$300,"F")</f>
        <v>11</v>
      </c>
      <c r="O10" s="31">
        <f>N10/$C$10*100</f>
        <v>33.333333333333329</v>
      </c>
      <c r="P10" s="32">
        <f>D10+F10+H10+J10+L10</f>
        <v>22</v>
      </c>
      <c r="Q10" s="29">
        <f>P10/$C$10*100</f>
        <v>66.666666666666657</v>
      </c>
      <c r="R10" s="33">
        <f>N10</f>
        <v>11</v>
      </c>
      <c r="S10" s="29">
        <f>R10/$C$10*100</f>
        <v>33.333333333333329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D</v>
      </c>
      <c r="C12" s="34"/>
      <c r="D12" s="35"/>
      <c r="E12" s="36"/>
    </row>
    <row r="13" spans="1:19" ht="15" x14ac:dyDescent="0.25">
      <c r="A13" s="22" t="str">
        <f>Zakljucne!E22</f>
        <v>E</v>
      </c>
      <c r="C13" s="34"/>
      <c r="D13" s="35"/>
      <c r="E13" s="36"/>
    </row>
    <row r="14" spans="1:19" ht="15" x14ac:dyDescent="0.25">
      <c r="A14" s="22" t="str">
        <f>Zakljucne!E23</f>
        <v>E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E</v>
      </c>
      <c r="G15" s="38"/>
      <c r="H15" s="38"/>
    </row>
    <row r="16" spans="1:19" ht="15" x14ac:dyDescent="0.25">
      <c r="A16" s="22" t="str">
        <f>Zakljucne!E25</f>
        <v>E</v>
      </c>
      <c r="G16" s="37"/>
      <c r="H16" s="38"/>
    </row>
    <row r="17" spans="1:12" ht="15" x14ac:dyDescent="0.25">
      <c r="A17" s="22" t="str">
        <f>Zakljucne!E26</f>
        <v>D</v>
      </c>
      <c r="G17" s="37"/>
      <c r="H17" s="38"/>
    </row>
    <row r="18" spans="1:12" ht="15" x14ac:dyDescent="0.25">
      <c r="A18" s="22" t="str">
        <f>Zakljucne!E27</f>
        <v>C</v>
      </c>
      <c r="G18" s="37"/>
      <c r="H18" s="38"/>
    </row>
    <row r="19" spans="1:12" ht="15" x14ac:dyDescent="0.25">
      <c r="A19" s="22" t="str">
        <f>Zakljucne!E28</f>
        <v>B</v>
      </c>
      <c r="G19" s="37"/>
      <c r="H19" s="38"/>
    </row>
    <row r="20" spans="1:12" ht="15" x14ac:dyDescent="0.25">
      <c r="A20" s="22" t="str">
        <f>Zakljucne!E29</f>
        <v>F</v>
      </c>
      <c r="G20" s="37"/>
      <c r="H20" s="38"/>
    </row>
    <row r="21" spans="1:12" ht="15" x14ac:dyDescent="0.25">
      <c r="A21" s="22" t="str">
        <f>Zakljucne!E30</f>
        <v>D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D</v>
      </c>
      <c r="G25" s="37"/>
      <c r="H25" s="38"/>
    </row>
    <row r="26" spans="1:12" ht="15" x14ac:dyDescent="0.25">
      <c r="A26" s="22" t="str">
        <f>Zakljucne!E35</f>
        <v>E</v>
      </c>
      <c r="G26" s="37"/>
      <c r="H26" s="38"/>
    </row>
    <row r="27" spans="1:12" ht="15" x14ac:dyDescent="0.25">
      <c r="A27" s="22" t="str">
        <f>Zakljucne!E36</f>
        <v>F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A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E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C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2017-02-15T09:11:27Z</cp:lastPrinted>
  <dcterms:created xsi:type="dcterms:W3CDTF">2009-11-01T12:11:22Z</dcterms:created>
  <dcterms:modified xsi:type="dcterms:W3CDTF">2020-01-25T12:36:09Z</dcterms:modified>
  <cp:category>Formular FZP Zeljko Pekic</cp:category>
</cp:coreProperties>
</file>