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0" windowWidth="21600" windowHeight="1042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Evidencija!$A$1:$U$22</definedName>
    <definedName name="_xlnm.Print_Area" localSheetId="2">Statistika!$A$1:$S$21</definedName>
    <definedName name="_xlnm.Print_Area" localSheetId="1">Zakljucne!$A$1:$E$23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<sst xmlns="http://schemas.openxmlformats.org/spreadsheetml/2006/main" count="80" uniqueCount="79">
  <si>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</si>
  <si>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</si>
  <si>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</si>
  <si>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</si>
  <si>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</si>
  <si>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</si>
  <si>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</si>
  <si>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</si>
  <si>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</si>
  <si>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</si>
  <si>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</si>
  <si>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</si>
  <si>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</si>
  <si>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</si>
  <si>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</si>
  <si>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</si>
  <si>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</si>
  <si>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</si>
  <si>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</si>
  <si>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</si>
  <si>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</si>
  <si>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</si>
  <si>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</si>
  <si>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</si>
  <si>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</si>
  <si>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</si>
  <si>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</si>
  <si>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</si>
  <si>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</si>
  <si>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</si>
  <si>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</si>
  <si>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</si>
  <si>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</si>
  <si>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</si>
  <si>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</si>
  <si>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</si>
  <si>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</si>
  <si>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</si>
  <si>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</si>
  <si>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</si>
  <si>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</si>
  <si>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</si>
  <si>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</si>
  <si>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RED.</t>
  </si>
  <si>
    <t>POP.</t>
  </si>
  <si>
    <r>
      <t>STUDIJE:</t>
    </r>
    <r>
      <rPr>
        <b/>
        <sz val="11"/>
        <color indexed="8"/>
        <rFont val="Arial"/>
        <family val="2"/>
      </rPr>
      <t>Osnovne</t>
    </r>
  </si>
  <si>
    <t>27 / 15</t>
  </si>
  <si>
    <t>41 / 15</t>
  </si>
  <si>
    <t>52 / 15</t>
  </si>
  <si>
    <t>7 / 14</t>
  </si>
  <si>
    <t>30 / 14</t>
  </si>
  <si>
    <t>31 / 14</t>
  </si>
  <si>
    <t>41 / 14</t>
  </si>
  <si>
    <t>46 / 14</t>
  </si>
  <si>
    <t>72 / 14</t>
  </si>
  <si>
    <t>75 / 14</t>
  </si>
  <si>
    <t>78 / 14</t>
  </si>
  <si>
    <t>42 / 13</t>
  </si>
  <si>
    <t>79 / 13</t>
  </si>
  <si>
    <t>64 / 07</t>
  </si>
  <si>
    <t>Ognjanović Jovana</t>
  </si>
  <si>
    <t>Dajakaj Valentina</t>
  </si>
  <si>
    <t>Bulajić Desanka</t>
  </si>
  <si>
    <t>Maslovar Nađa</t>
  </si>
  <si>
    <t>Čengić Vedad</t>
  </si>
  <si>
    <t>Vujisić Marija</t>
  </si>
  <si>
    <t>Radojičić Nikoleta</t>
  </si>
  <si>
    <t>Perišić Anica</t>
  </si>
  <si>
    <t>Španjević Tijana</t>
  </si>
  <si>
    <t>Dedović Biljana</t>
  </si>
  <si>
    <t>Marinović Olja</t>
  </si>
  <si>
    <t>Dubravčević Marijana</t>
  </si>
  <si>
    <t>Todorović Jovan</t>
  </si>
  <si>
    <t>Popović Biljana</t>
  </si>
  <si>
    <r>
      <t xml:space="preserve">STUDIJSKI PROGRAM: </t>
    </r>
    <r>
      <rPr>
        <b/>
        <sz val="11"/>
        <color indexed="8"/>
        <rFont val="Arial"/>
        <family val="2"/>
      </rPr>
      <t>MENADŽMENT U POMORSTVU</t>
    </r>
  </si>
  <si>
    <r>
      <t>PREDMET:</t>
    </r>
    <r>
      <rPr>
        <b/>
        <sz val="10"/>
        <color indexed="8"/>
        <rFont val="Arial"/>
        <family val="2"/>
      </rPr>
      <t>POMORSKO OSIGURANJE</t>
    </r>
  </si>
  <si>
    <t>ECTS kredita: 7.00</t>
  </si>
  <si>
    <r>
      <t xml:space="preserve">NASTAVNIK: </t>
    </r>
    <r>
      <rPr>
        <b/>
        <sz val="10"/>
        <color indexed="8"/>
        <rFont val="Arial"/>
        <family val="2"/>
      </rPr>
      <t>Prof. dr Jelena Nikčević</t>
    </r>
  </si>
  <si>
    <r>
      <t xml:space="preserve">SARADNIK: </t>
    </r>
    <r>
      <rPr>
        <b/>
        <sz val="10"/>
        <color indexed="8"/>
        <rFont val="Arial"/>
        <family val="2"/>
      </rPr>
      <t>Prof. dr Jelena Nikčević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</si>
</sst>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R16" sqref="R16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6">
        <v>120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 t="s">
        <v>5</v>
      </c>
      <c r="U1" s="129"/>
    </row>
    <row r="2" spans="1:29" ht="18.75" x14ac:dyDescent="0.3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30"/>
      <c r="U2" s="131"/>
    </row>
    <row r="3" spans="1:29" ht="15" x14ac:dyDescent="0.25">
      <c r="A3" s="86" t="s">
        <v>74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45</v>
      </c>
      <c r="R3" s="60"/>
      <c r="S3" s="58"/>
      <c r="T3" s="41"/>
      <c r="U3" s="61"/>
    </row>
    <row r="4" spans="1:29" x14ac:dyDescent="0.2">
      <c r="A4" s="87" t="s">
        <v>75</v>
      </c>
      <c r="B4" s="41"/>
      <c r="C4" s="62"/>
      <c r="D4" s="58"/>
      <c r="F4" s="63" t="s">
        <v>76</v>
      </c>
      <c r="H4" s="64"/>
      <c r="I4" s="93" t="s">
        <v>77</v>
      </c>
      <c r="L4" s="20"/>
      <c r="M4" s="58"/>
      <c r="N4" s="58"/>
      <c r="O4" s="58"/>
      <c r="P4" s="58"/>
      <c r="Q4" s="93" t="s">
        <v>78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2" t="s">
        <v>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5" t="s">
        <v>21</v>
      </c>
      <c r="U6" s="139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2" t="s">
        <v>42</v>
      </c>
      <c r="D7" s="138" t="s">
        <v>36</v>
      </c>
      <c r="E7" s="138"/>
      <c r="F7" s="138"/>
      <c r="G7" s="138"/>
      <c r="H7" s="138"/>
      <c r="I7" s="138" t="s">
        <v>10</v>
      </c>
      <c r="J7" s="138"/>
      <c r="K7" s="138"/>
      <c r="L7" s="138" t="s">
        <v>36</v>
      </c>
      <c r="M7" s="138"/>
      <c r="N7" s="138"/>
      <c r="O7" s="138" t="s">
        <v>11</v>
      </c>
      <c r="P7" s="138"/>
      <c r="Q7" s="138"/>
      <c r="R7" s="138" t="s">
        <v>19</v>
      </c>
      <c r="S7" s="138"/>
      <c r="T7" s="136"/>
      <c r="U7" s="140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3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40</v>
      </c>
      <c r="P8" s="70" t="s">
        <v>41</v>
      </c>
      <c r="Q8" s="70" t="s">
        <v>25</v>
      </c>
      <c r="R8" s="72" t="s">
        <v>43</v>
      </c>
      <c r="S8" s="72" t="s">
        <v>44</v>
      </c>
      <c r="T8" s="137"/>
      <c r="U8" s="141"/>
      <c r="W8" s="123"/>
      <c r="X8" s="123"/>
      <c r="Y8" s="123"/>
      <c r="Z8" s="41"/>
      <c r="AA8" s="118"/>
      <c r="AB8" s="41"/>
      <c r="AC8" s="118"/>
    </row>
    <row r="9" spans="1:29" ht="15" x14ac:dyDescent="0.25">
      <c r="A9" s="116" t="s">
        <v>46</v>
      </c>
      <c r="B9" s="107" t="s">
        <v>60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>
        <v>7</v>
      </c>
      <c r="P9" s="114">
        <v>13</v>
      </c>
      <c r="Q9" s="76"/>
      <c r="R9" s="81"/>
      <c r="S9" s="76"/>
      <c r="T9" s="77">
        <f>SUM(C9:Q9)+MAX(R9,S9)</f>
        <v>20</v>
      </c>
      <c r="U9" s="78" t="str">
        <f t="shared" ref="U9:U72" si="0">IF(T9&gt;=90,"A",IF(T9&gt;=80,"B",IF(T9&gt;=70,"C",IF(T9&gt;=60,"D",IF(T9&gt;=50,"E",IF(T9=0,"-","F"))))))</f>
        <v>F</v>
      </c>
      <c r="W9" s="122"/>
      <c r="X9" s="122"/>
      <c r="Y9" s="122"/>
      <c r="Z9" s="41"/>
      <c r="AA9" s="118"/>
      <c r="AB9" s="41"/>
      <c r="AC9" s="118"/>
    </row>
    <row r="10" spans="1:29" ht="15" x14ac:dyDescent="0.25">
      <c r="A10" s="117" t="s">
        <v>47</v>
      </c>
      <c r="B10" s="108" t="s">
        <v>61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>
        <v>12</v>
      </c>
      <c r="P10" s="109">
        <v>14</v>
      </c>
      <c r="Q10" s="80"/>
      <c r="R10" s="80">
        <v>26</v>
      </c>
      <c r="S10" s="80"/>
      <c r="T10" s="77">
        <f t="shared" ref="T10:T73" si="1">SUM(C10:Q10)+MAX(R10,S10)</f>
        <v>52</v>
      </c>
      <c r="U10" s="78" t="str">
        <f t="shared" si="0"/>
        <v>E</v>
      </c>
      <c r="W10" s="122"/>
      <c r="X10" s="122"/>
      <c r="Y10" s="122"/>
      <c r="Z10" s="41"/>
      <c r="AA10" s="118"/>
      <c r="AB10" s="41"/>
      <c r="AC10" s="118"/>
    </row>
    <row r="11" spans="1:29" ht="15" x14ac:dyDescent="0.25">
      <c r="A11" s="117" t="s">
        <v>48</v>
      </c>
      <c r="B11" s="108" t="s">
        <v>62</v>
      </c>
      <c r="C11" s="113"/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>
        <v>12</v>
      </c>
      <c r="P11" s="109">
        <v>14</v>
      </c>
      <c r="Q11" s="80"/>
      <c r="R11" s="82">
        <v>26</v>
      </c>
      <c r="S11" s="80"/>
      <c r="T11" s="77">
        <f t="shared" si="1"/>
        <v>52</v>
      </c>
      <c r="U11" s="78" t="str">
        <f t="shared" si="0"/>
        <v>E</v>
      </c>
      <c r="W11" s="122"/>
      <c r="X11" s="122"/>
      <c r="Y11" s="122"/>
      <c r="Z11" s="41"/>
      <c r="AA11" s="118"/>
      <c r="AB11" s="41"/>
      <c r="AC11" s="118"/>
    </row>
    <row r="12" spans="1:29" ht="15" x14ac:dyDescent="0.25">
      <c r="A12" s="117" t="s">
        <v>49</v>
      </c>
      <c r="B12" s="108" t="s">
        <v>63</v>
      </c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>
        <v>12</v>
      </c>
      <c r="P12" s="109">
        <v>13</v>
      </c>
      <c r="Q12" s="80"/>
      <c r="R12" s="82">
        <v>25</v>
      </c>
      <c r="S12" s="80"/>
      <c r="T12" s="77">
        <f t="shared" si="1"/>
        <v>50</v>
      </c>
      <c r="U12" s="78" t="str">
        <f t="shared" si="0"/>
        <v>E</v>
      </c>
      <c r="W12" s="122"/>
      <c r="X12" s="122"/>
      <c r="Y12" s="122"/>
      <c r="Z12" s="41"/>
      <c r="AA12" s="118"/>
      <c r="AB12" s="41"/>
      <c r="AC12" s="118"/>
    </row>
    <row r="13" spans="1:29" ht="15" x14ac:dyDescent="0.25">
      <c r="A13" s="117" t="s">
        <v>50</v>
      </c>
      <c r="B13" s="108" t="s">
        <v>64</v>
      </c>
      <c r="C13" s="113"/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>
        <v>12</v>
      </c>
      <c r="P13" s="109">
        <v>7</v>
      </c>
      <c r="Q13" s="80"/>
      <c r="R13" s="82"/>
      <c r="S13" s="80"/>
      <c r="T13" s="77">
        <f t="shared" si="1"/>
        <v>19</v>
      </c>
      <c r="U13" s="78" t="str">
        <f t="shared" si="0"/>
        <v>F</v>
      </c>
      <c r="W13" s="122"/>
      <c r="X13" s="122"/>
      <c r="Y13" s="122"/>
      <c r="Z13" s="41"/>
      <c r="AA13" s="118"/>
      <c r="AB13" s="41"/>
      <c r="AC13" s="118"/>
    </row>
    <row r="14" spans="1:29" ht="15" x14ac:dyDescent="0.25">
      <c r="A14" s="117" t="s">
        <v>51</v>
      </c>
      <c r="B14" s="108" t="s">
        <v>65</v>
      </c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77">
        <f t="shared" si="1"/>
        <v>0</v>
      </c>
      <c r="U14" s="78" t="str">
        <f t="shared" si="0"/>
        <v>-</v>
      </c>
      <c r="W14" s="122"/>
      <c r="X14" s="122"/>
      <c r="Y14" s="122"/>
      <c r="Z14" s="41"/>
      <c r="AA14" s="118"/>
      <c r="AB14" s="41"/>
      <c r="AC14" s="118"/>
    </row>
    <row r="15" spans="1:29" ht="15" x14ac:dyDescent="0.25">
      <c r="A15" s="117" t="s">
        <v>52</v>
      </c>
      <c r="B15" s="108" t="s">
        <v>66</v>
      </c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>
        <v>2</v>
      </c>
      <c r="P15" s="109"/>
      <c r="Q15" s="80"/>
      <c r="R15" s="82"/>
      <c r="S15" s="80"/>
      <c r="T15" s="77">
        <f t="shared" si="1"/>
        <v>2</v>
      </c>
      <c r="U15" s="78" t="str">
        <f t="shared" si="0"/>
        <v>F</v>
      </c>
      <c r="W15" s="122"/>
      <c r="X15" s="122"/>
      <c r="Y15" s="122"/>
      <c r="Z15" s="41"/>
      <c r="AA15" s="118"/>
      <c r="AB15" s="41"/>
      <c r="AC15" s="118"/>
    </row>
    <row r="16" spans="1:29" ht="15" x14ac:dyDescent="0.25">
      <c r="A16" s="117" t="s">
        <v>53</v>
      </c>
      <c r="B16" s="108" t="s">
        <v>67</v>
      </c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>
        <v>7</v>
      </c>
      <c r="P16" s="109">
        <v>12</v>
      </c>
      <c r="Q16" s="80"/>
      <c r="R16" s="82"/>
      <c r="S16" s="80"/>
      <c r="T16" s="77">
        <f t="shared" si="1"/>
        <v>19</v>
      </c>
      <c r="U16" s="78" t="str">
        <f t="shared" si="0"/>
        <v>F</v>
      </c>
      <c r="W16" s="122"/>
      <c r="X16" s="122"/>
      <c r="Y16" s="122"/>
      <c r="Z16" s="41"/>
      <c r="AA16" s="118"/>
      <c r="AB16" s="41"/>
      <c r="AC16" s="118"/>
    </row>
    <row r="17" spans="1:29" ht="15" x14ac:dyDescent="0.25">
      <c r="A17" s="117" t="s">
        <v>54</v>
      </c>
      <c r="B17" s="108" t="s">
        <v>68</v>
      </c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>
        <v>15</v>
      </c>
      <c r="P17" s="109">
        <v>6</v>
      </c>
      <c r="Q17" s="80"/>
      <c r="R17" s="80"/>
      <c r="S17" s="80"/>
      <c r="T17" s="77">
        <f t="shared" si="1"/>
        <v>21</v>
      </c>
      <c r="U17" s="78" t="str">
        <f t="shared" si="0"/>
        <v>F</v>
      </c>
      <c r="W17" s="122"/>
      <c r="X17" s="122"/>
      <c r="Y17" s="122"/>
      <c r="Z17" s="41"/>
      <c r="AA17" s="118"/>
      <c r="AB17" s="41"/>
      <c r="AC17" s="118"/>
    </row>
    <row r="18" spans="1:29" ht="15" x14ac:dyDescent="0.25">
      <c r="A18" s="117" t="s">
        <v>55</v>
      </c>
      <c r="B18" s="108" t="s">
        <v>69</v>
      </c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77">
        <f t="shared" si="1"/>
        <v>0</v>
      </c>
      <c r="U18" s="78" t="str">
        <f t="shared" si="0"/>
        <v>-</v>
      </c>
      <c r="W18" s="122"/>
      <c r="X18" s="122"/>
      <c r="Y18" s="122"/>
      <c r="Z18" s="41"/>
      <c r="AA18" s="118"/>
      <c r="AB18" s="41"/>
      <c r="AC18" s="118"/>
    </row>
    <row r="19" spans="1:29" ht="15" x14ac:dyDescent="0.25">
      <c r="A19" s="117" t="s">
        <v>56</v>
      </c>
      <c r="B19" s="108" t="s">
        <v>70</v>
      </c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/>
      <c r="P19" s="109"/>
      <c r="Q19" s="80"/>
      <c r="R19" s="82"/>
      <c r="S19" s="80"/>
      <c r="T19" s="77">
        <f t="shared" si="1"/>
        <v>0</v>
      </c>
      <c r="U19" s="78" t="str">
        <f t="shared" si="0"/>
        <v>-</v>
      </c>
      <c r="W19" s="122"/>
      <c r="X19" s="122"/>
      <c r="Y19" s="122"/>
      <c r="Z19" s="41"/>
      <c r="AA19" s="118"/>
      <c r="AB19" s="41"/>
      <c r="AC19" s="118"/>
    </row>
    <row r="20" spans="1:29" ht="15" x14ac:dyDescent="0.25">
      <c r="A20" s="117" t="s">
        <v>57</v>
      </c>
      <c r="B20" s="108" t="s">
        <v>71</v>
      </c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/>
      <c r="P20" s="109">
        <v>13</v>
      </c>
      <c r="Q20" s="80"/>
      <c r="R20" s="80"/>
      <c r="S20" s="80"/>
      <c r="T20" s="77">
        <f t="shared" si="1"/>
        <v>13</v>
      </c>
      <c r="U20" s="78" t="str">
        <f t="shared" si="0"/>
        <v>F</v>
      </c>
      <c r="W20" s="122"/>
      <c r="X20" s="122"/>
      <c r="Y20" s="122"/>
      <c r="Z20" s="41"/>
      <c r="AA20" s="118"/>
      <c r="AB20" s="41"/>
      <c r="AC20" s="118"/>
    </row>
    <row r="21" spans="1:29" ht="15" x14ac:dyDescent="0.25">
      <c r="A21" s="117" t="s">
        <v>58</v>
      </c>
      <c r="B21" s="108" t="s">
        <v>72</v>
      </c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77">
        <f t="shared" si="1"/>
        <v>0</v>
      </c>
      <c r="U21" s="78" t="str">
        <f t="shared" si="0"/>
        <v>-</v>
      </c>
      <c r="W21" s="122"/>
      <c r="X21" s="122"/>
      <c r="Y21" s="122"/>
      <c r="Z21" s="41"/>
      <c r="AA21" s="118"/>
      <c r="AB21" s="41"/>
      <c r="AC21" s="118"/>
    </row>
    <row r="22" spans="1:29" ht="15" x14ac:dyDescent="0.25">
      <c r="A22" s="117" t="s">
        <v>59</v>
      </c>
      <c r="B22" s="108" t="s">
        <v>73</v>
      </c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22"/>
      <c r="X22" s="122"/>
      <c r="Y22" s="122"/>
      <c r="Z22" s="41"/>
      <c r="AA22" s="118"/>
      <c r="AB22" s="41"/>
      <c r="AC22" s="118"/>
    </row>
    <row r="23" spans="1:29" ht="15" x14ac:dyDescent="0.25">
      <c r="A23" s="117"/>
      <c r="B23" s="108"/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/>
      <c r="P23" s="109"/>
      <c r="Q23" s="104"/>
      <c r="R23" s="103"/>
      <c r="S23" s="104"/>
      <c r="T23" s="119">
        <f t="shared" si="1"/>
        <v>0</v>
      </c>
      <c r="U23" s="84" t="str">
        <f t="shared" si="0"/>
        <v>-</v>
      </c>
      <c r="W23" s="122"/>
      <c r="X23" s="122"/>
      <c r="Y23" s="122"/>
      <c r="Z23" s="41"/>
      <c r="AA23" s="118"/>
      <c r="AB23" s="41"/>
      <c r="AC23" s="118"/>
    </row>
    <row r="24" spans="1:29" ht="15" x14ac:dyDescent="0.25">
      <c r="A24" s="117"/>
      <c r="B24" s="108"/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9"/>
      <c r="Q24" s="80"/>
      <c r="R24" s="80"/>
      <c r="S24" s="80"/>
      <c r="T24" s="119">
        <f t="shared" si="1"/>
        <v>0</v>
      </c>
      <c r="U24" s="84" t="str">
        <f t="shared" si="0"/>
        <v>-</v>
      </c>
      <c r="W24" s="122"/>
      <c r="X24" s="122"/>
      <c r="Y24" s="122"/>
      <c r="Z24" s="41"/>
      <c r="AA24" s="118"/>
      <c r="AB24" s="41"/>
      <c r="AC24" s="118"/>
    </row>
    <row r="25" spans="1:29" ht="15" x14ac:dyDescent="0.25">
      <c r="A25" s="117"/>
      <c r="B25" s="108"/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119">
        <f t="shared" si="1"/>
        <v>0</v>
      </c>
      <c r="U25" s="84" t="str">
        <f t="shared" si="0"/>
        <v>-</v>
      </c>
      <c r="V25" s="21"/>
      <c r="W25" s="122"/>
      <c r="X25" s="122"/>
      <c r="Y25" s="122"/>
      <c r="Z25" s="41"/>
      <c r="AA25" s="118"/>
      <c r="AB25" s="41"/>
      <c r="AC25" s="118"/>
    </row>
    <row r="26" spans="1:29" ht="15" x14ac:dyDescent="0.25">
      <c r="A26" s="117"/>
      <c r="B26" s="108"/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9"/>
      <c r="Q26" s="80"/>
      <c r="R26" s="80"/>
      <c r="S26" s="80"/>
      <c r="T26" s="119">
        <f t="shared" si="1"/>
        <v>0</v>
      </c>
      <c r="U26" s="84" t="str">
        <f t="shared" si="0"/>
        <v>-</v>
      </c>
      <c r="W26" s="122"/>
      <c r="X26" s="122"/>
      <c r="Y26" s="122"/>
      <c r="Z26" s="41"/>
      <c r="AA26" s="118"/>
      <c r="AB26" s="41"/>
      <c r="AC26" s="118"/>
    </row>
    <row r="27" spans="1:29" ht="15" x14ac:dyDescent="0.25">
      <c r="A27" s="117"/>
      <c r="B27" s="108"/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119">
        <f t="shared" si="1"/>
        <v>0</v>
      </c>
      <c r="U27" s="84" t="str">
        <f t="shared" si="0"/>
        <v>-</v>
      </c>
      <c r="W27" s="122"/>
      <c r="X27" s="122"/>
      <c r="Y27" s="122"/>
      <c r="Z27" s="41"/>
      <c r="AA27" s="118"/>
      <c r="AB27" s="41"/>
      <c r="AC27" s="118"/>
    </row>
    <row r="28" spans="1:29" ht="15" x14ac:dyDescent="0.25">
      <c r="A28" s="117"/>
      <c r="B28" s="108"/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119">
        <f t="shared" si="1"/>
        <v>0</v>
      </c>
      <c r="U28" s="84" t="str">
        <f t="shared" si="0"/>
        <v>-</v>
      </c>
      <c r="W28" s="122"/>
      <c r="X28" s="122"/>
      <c r="Y28" s="122"/>
      <c r="Z28" s="41"/>
      <c r="AA28" s="118"/>
      <c r="AB28" s="41"/>
      <c r="AC28" s="118"/>
    </row>
    <row r="29" spans="1:29" ht="15" x14ac:dyDescent="0.25">
      <c r="A29" s="117"/>
      <c r="B29" s="108"/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/>
      <c r="P29" s="109"/>
      <c r="Q29" s="80"/>
      <c r="R29" s="80"/>
      <c r="S29" s="80"/>
      <c r="T29" s="119">
        <f t="shared" si="1"/>
        <v>0</v>
      </c>
      <c r="U29" s="84" t="str">
        <f t="shared" si="0"/>
        <v>-</v>
      </c>
      <c r="W29" s="122"/>
      <c r="X29" s="122"/>
      <c r="Y29" s="122"/>
      <c r="Z29" s="41"/>
      <c r="AA29" s="118"/>
      <c r="AB29" s="41"/>
      <c r="AC29" s="118"/>
    </row>
    <row r="30" spans="1:29" ht="15" x14ac:dyDescent="0.25">
      <c r="A30" s="117"/>
      <c r="B30" s="108"/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119">
        <f t="shared" si="1"/>
        <v>0</v>
      </c>
      <c r="U30" s="84" t="str">
        <f t="shared" si="0"/>
        <v>-</v>
      </c>
      <c r="W30" s="122"/>
      <c r="X30" s="122"/>
      <c r="Y30" s="122"/>
      <c r="Z30" s="41"/>
      <c r="AA30" s="118"/>
      <c r="AB30" s="41"/>
      <c r="AC30" s="118"/>
    </row>
    <row r="31" spans="1:29" ht="15" x14ac:dyDescent="0.25">
      <c r="A31" s="117"/>
      <c r="B31" s="108"/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119">
        <f t="shared" si="1"/>
        <v>0</v>
      </c>
      <c r="U31" s="84" t="str">
        <f t="shared" si="0"/>
        <v>-</v>
      </c>
      <c r="W31" s="122"/>
      <c r="X31" s="122"/>
      <c r="Y31" s="122"/>
      <c r="Z31" s="41"/>
      <c r="AA31" s="118"/>
      <c r="AB31" s="41"/>
      <c r="AC31" s="118"/>
    </row>
    <row r="32" spans="1:29" ht="15" x14ac:dyDescent="0.2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119">
        <f t="shared" si="1"/>
        <v>0</v>
      </c>
      <c r="U32" s="84" t="str">
        <f t="shared" si="0"/>
        <v>-</v>
      </c>
      <c r="W32" s="122"/>
      <c r="X32" s="122"/>
      <c r="Y32" s="122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119">
        <f t="shared" si="1"/>
        <v>0</v>
      </c>
      <c r="U33" s="84" t="str">
        <f t="shared" si="0"/>
        <v>-</v>
      </c>
      <c r="W33" s="122"/>
      <c r="X33" s="122"/>
      <c r="Y33" s="122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119">
        <f t="shared" si="1"/>
        <v>0</v>
      </c>
      <c r="U34" s="84" t="str">
        <f t="shared" si="0"/>
        <v>-</v>
      </c>
      <c r="W34" s="122"/>
      <c r="X34" s="122"/>
      <c r="Y34" s="122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119">
        <f t="shared" si="1"/>
        <v>0</v>
      </c>
      <c r="U35" s="84" t="str">
        <f t="shared" si="0"/>
        <v>-</v>
      </c>
      <c r="W35" s="122"/>
      <c r="X35" s="122"/>
      <c r="Y35" s="122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119">
        <f t="shared" si="1"/>
        <v>0</v>
      </c>
      <c r="U36" s="84" t="str">
        <f t="shared" si="0"/>
        <v>-</v>
      </c>
      <c r="W36" s="122"/>
      <c r="X36" s="122"/>
      <c r="Y36" s="122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119">
        <f t="shared" si="1"/>
        <v>0</v>
      </c>
      <c r="U37" s="84" t="str">
        <f t="shared" si="0"/>
        <v>-</v>
      </c>
      <c r="W37" s="122"/>
      <c r="X37" s="122"/>
      <c r="Y37" s="122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119">
        <f t="shared" si="1"/>
        <v>0</v>
      </c>
      <c r="U38" s="84" t="str">
        <f t="shared" si="0"/>
        <v>-</v>
      </c>
      <c r="W38" s="122"/>
      <c r="X38" s="122"/>
      <c r="Y38" s="122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119">
        <f t="shared" si="1"/>
        <v>0</v>
      </c>
      <c r="U39" s="84" t="str">
        <f t="shared" si="0"/>
        <v>-</v>
      </c>
      <c r="W39" s="122"/>
      <c r="X39" s="122"/>
      <c r="Y39" s="122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119">
        <f t="shared" si="1"/>
        <v>0</v>
      </c>
      <c r="U40" s="84" t="str">
        <f t="shared" si="0"/>
        <v>-</v>
      </c>
      <c r="W40" s="122"/>
      <c r="X40" s="122"/>
      <c r="Y40" s="122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119">
        <f t="shared" si="1"/>
        <v>0</v>
      </c>
      <c r="U41" s="84" t="str">
        <f t="shared" si="0"/>
        <v>-</v>
      </c>
      <c r="W41" s="122"/>
      <c r="X41" s="122"/>
      <c r="Y41" s="122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119">
        <f t="shared" si="1"/>
        <v>0</v>
      </c>
      <c r="U42" s="84" t="str">
        <f t="shared" si="0"/>
        <v>-</v>
      </c>
      <c r="W42" s="122"/>
      <c r="X42" s="122"/>
      <c r="Y42" s="122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119">
        <f t="shared" si="1"/>
        <v>0</v>
      </c>
      <c r="U43" s="84" t="str">
        <f t="shared" si="0"/>
        <v>-</v>
      </c>
      <c r="W43" s="122"/>
      <c r="X43" s="122"/>
      <c r="Y43" s="122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119">
        <f t="shared" si="1"/>
        <v>0</v>
      </c>
      <c r="U44" s="84" t="str">
        <f t="shared" si="0"/>
        <v>-</v>
      </c>
      <c r="W44" s="122"/>
      <c r="X44" s="122"/>
      <c r="Y44" s="122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119">
        <f t="shared" si="1"/>
        <v>0</v>
      </c>
      <c r="U45" s="84" t="str">
        <f t="shared" si="0"/>
        <v>-</v>
      </c>
      <c r="W45" s="122"/>
      <c r="X45" s="122"/>
      <c r="Y45" s="122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119">
        <f t="shared" si="1"/>
        <v>0</v>
      </c>
      <c r="U46" s="84" t="str">
        <f t="shared" si="0"/>
        <v>-</v>
      </c>
      <c r="W46" s="122"/>
      <c r="X46" s="122"/>
      <c r="Y46" s="122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119">
        <f t="shared" si="1"/>
        <v>0</v>
      </c>
      <c r="U47" s="84" t="str">
        <f t="shared" si="0"/>
        <v>-</v>
      </c>
      <c r="W47" s="122"/>
      <c r="X47" s="122"/>
      <c r="Y47" s="122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119">
        <f t="shared" si="1"/>
        <v>0</v>
      </c>
      <c r="U48" s="84" t="str">
        <f t="shared" si="0"/>
        <v>-</v>
      </c>
      <c r="W48" s="122"/>
      <c r="X48" s="122"/>
      <c r="Y48" s="122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119">
        <f t="shared" si="1"/>
        <v>0</v>
      </c>
      <c r="U49" s="84" t="str">
        <f t="shared" si="0"/>
        <v>-</v>
      </c>
      <c r="W49" s="122"/>
      <c r="X49" s="122"/>
      <c r="Y49" s="122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119">
        <f t="shared" si="1"/>
        <v>0</v>
      </c>
      <c r="U50" s="84" t="str">
        <f t="shared" si="0"/>
        <v>-</v>
      </c>
      <c r="W50" s="122"/>
      <c r="X50" s="122"/>
      <c r="Y50" s="122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119">
        <f t="shared" si="1"/>
        <v>0</v>
      </c>
      <c r="U51" s="84" t="str">
        <f t="shared" si="0"/>
        <v>-</v>
      </c>
      <c r="W51" s="122"/>
      <c r="X51" s="122"/>
      <c r="Y51" s="122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119">
        <f t="shared" si="1"/>
        <v>0</v>
      </c>
      <c r="U52" s="84" t="str">
        <f t="shared" si="0"/>
        <v>-</v>
      </c>
      <c r="W52" s="122"/>
      <c r="X52" s="122"/>
      <c r="Y52" s="122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119">
        <f t="shared" si="1"/>
        <v>0</v>
      </c>
      <c r="U53" s="84" t="str">
        <f t="shared" si="0"/>
        <v>-</v>
      </c>
      <c r="W53" s="122"/>
      <c r="X53" s="122"/>
      <c r="Y53" s="122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119">
        <f t="shared" si="1"/>
        <v>0</v>
      </c>
      <c r="U54" s="84" t="str">
        <f t="shared" si="0"/>
        <v>-</v>
      </c>
      <c r="W54" s="122"/>
      <c r="X54" s="122"/>
      <c r="Y54" s="122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119">
        <f t="shared" si="1"/>
        <v>0</v>
      </c>
      <c r="U55" s="84" t="str">
        <f t="shared" si="0"/>
        <v>-</v>
      </c>
      <c r="W55" s="122"/>
      <c r="X55" s="122"/>
      <c r="Y55" s="122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119">
        <f t="shared" si="1"/>
        <v>0</v>
      </c>
      <c r="U56" s="84" t="str">
        <f t="shared" si="0"/>
        <v>-</v>
      </c>
      <c r="W56" s="122"/>
      <c r="X56" s="122"/>
      <c r="Y56" s="122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119">
        <f t="shared" si="1"/>
        <v>0</v>
      </c>
      <c r="U57" s="84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119">
        <f t="shared" si="1"/>
        <v>0</v>
      </c>
      <c r="U58" s="84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119">
        <f t="shared" si="1"/>
        <v>0</v>
      </c>
      <c r="U59" s="84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119">
        <f t="shared" si="1"/>
        <v>0</v>
      </c>
      <c r="U60" s="84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119">
        <f t="shared" si="1"/>
        <v>0</v>
      </c>
      <c r="U61" s="84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119">
        <f t="shared" si="1"/>
        <v>0</v>
      </c>
      <c r="U62" s="84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119">
        <f t="shared" si="1"/>
        <v>0</v>
      </c>
      <c r="U63" s="84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119">
        <f t="shared" si="1"/>
        <v>0</v>
      </c>
      <c r="U64" s="84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119">
        <f t="shared" si="1"/>
        <v>0</v>
      </c>
      <c r="U65" s="84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119">
        <f t="shared" si="1"/>
        <v>0</v>
      </c>
      <c r="U66" s="84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119">
        <f t="shared" si="1"/>
        <v>0</v>
      </c>
      <c r="U67" s="84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119">
        <f t="shared" si="1"/>
        <v>0</v>
      </c>
      <c r="U68" s="84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119">
        <f t="shared" si="1"/>
        <v>0</v>
      </c>
      <c r="U69" s="84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119">
        <f t="shared" si="1"/>
        <v>0</v>
      </c>
      <c r="U70" s="84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119">
        <f t="shared" si="1"/>
        <v>0</v>
      </c>
      <c r="U71" s="84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119">
        <f t="shared" si="1"/>
        <v>0</v>
      </c>
      <c r="U72" s="84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119">
        <f t="shared" si="1"/>
        <v>0</v>
      </c>
      <c r="U73" s="84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119">
        <f t="shared" ref="T74:T78" si="3">SUM(C74:Q74)+MAX(R74,S74)</f>
        <v>0</v>
      </c>
      <c r="U74" s="84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119">
        <f t="shared" si="3"/>
        <v>0</v>
      </c>
      <c r="U75" s="84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119">
        <f t="shared" si="3"/>
        <v>0</v>
      </c>
      <c r="U76" s="84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119">
        <f t="shared" si="3"/>
        <v>0</v>
      </c>
      <c r="U77" s="84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119">
        <f t="shared" si="3"/>
        <v>0</v>
      </c>
      <c r="U78" s="84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119"/>
      <c r="U79" s="84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119">
        <f t="shared" ref="T80:T137" si="4">SUM(D80:Q80)+MAX(R80,S80)</f>
        <v>0</v>
      </c>
      <c r="U80" s="84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119">
        <f t="shared" si="4"/>
        <v>0</v>
      </c>
      <c r="U81" s="84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119">
        <f t="shared" si="4"/>
        <v>0</v>
      </c>
      <c r="U82" s="84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119">
        <f t="shared" si="4"/>
        <v>0</v>
      </c>
      <c r="U83" s="84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119">
        <f t="shared" si="4"/>
        <v>0</v>
      </c>
      <c r="U84" s="84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119">
        <f t="shared" si="4"/>
        <v>0</v>
      </c>
      <c r="U85" s="84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119">
        <f t="shared" si="4"/>
        <v>0</v>
      </c>
      <c r="U86" s="84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119">
        <f t="shared" si="4"/>
        <v>0</v>
      </c>
      <c r="U87" s="84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119">
        <f t="shared" si="4"/>
        <v>0</v>
      </c>
      <c r="U88" s="84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119">
        <f t="shared" si="4"/>
        <v>0</v>
      </c>
      <c r="U89" s="84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119">
        <f t="shared" si="4"/>
        <v>0</v>
      </c>
      <c r="U90" s="84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119">
        <f t="shared" si="4"/>
        <v>0</v>
      </c>
      <c r="U91" s="84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119">
        <f t="shared" si="4"/>
        <v>0</v>
      </c>
      <c r="U92" s="84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119">
        <f t="shared" si="4"/>
        <v>0</v>
      </c>
      <c r="U93" s="84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119">
        <f t="shared" si="4"/>
        <v>0</v>
      </c>
      <c r="U94" s="84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119">
        <f t="shared" si="4"/>
        <v>0</v>
      </c>
      <c r="U95" s="84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119">
        <f t="shared" si="4"/>
        <v>0</v>
      </c>
      <c r="U96" s="84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119">
        <f t="shared" si="4"/>
        <v>0</v>
      </c>
      <c r="U97" s="84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119">
        <f t="shared" si="4"/>
        <v>0</v>
      </c>
      <c r="U98" s="84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119">
        <f t="shared" si="4"/>
        <v>0</v>
      </c>
      <c r="U99" s="84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119">
        <f t="shared" si="4"/>
        <v>0</v>
      </c>
      <c r="U100" s="84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119">
        <f t="shared" si="4"/>
        <v>0</v>
      </c>
      <c r="U101" s="84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119">
        <f t="shared" si="4"/>
        <v>0</v>
      </c>
      <c r="U102" s="84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119">
        <f t="shared" si="4"/>
        <v>0</v>
      </c>
      <c r="U103" s="84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119">
        <f t="shared" si="4"/>
        <v>0</v>
      </c>
      <c r="U104" s="84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119">
        <f t="shared" si="4"/>
        <v>0</v>
      </c>
      <c r="U105" s="84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119">
        <f t="shared" si="4"/>
        <v>0</v>
      </c>
      <c r="U106" s="84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119">
        <f t="shared" si="4"/>
        <v>0</v>
      </c>
      <c r="U107" s="84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119">
        <f t="shared" si="4"/>
        <v>0</v>
      </c>
      <c r="U108" s="84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119">
        <f t="shared" si="4"/>
        <v>0</v>
      </c>
      <c r="U109" s="84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119">
        <f t="shared" si="4"/>
        <v>0</v>
      </c>
      <c r="U110" s="84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119">
        <f t="shared" si="4"/>
        <v>0</v>
      </c>
      <c r="U111" s="84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119">
        <f t="shared" si="4"/>
        <v>0</v>
      </c>
      <c r="U112" s="84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119">
        <f t="shared" si="4"/>
        <v>0</v>
      </c>
      <c r="U113" s="84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119">
        <f t="shared" si="4"/>
        <v>0</v>
      </c>
      <c r="U114" s="84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119">
        <f t="shared" si="4"/>
        <v>0</v>
      </c>
      <c r="U115" s="84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119">
        <f t="shared" si="4"/>
        <v>0</v>
      </c>
      <c r="U116" s="84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119">
        <f t="shared" si="4"/>
        <v>0</v>
      </c>
      <c r="U117" s="84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119">
        <f t="shared" si="4"/>
        <v>0</v>
      </c>
      <c r="U118" s="84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119">
        <f t="shared" si="4"/>
        <v>0</v>
      </c>
      <c r="U119" s="84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119">
        <f t="shared" si="4"/>
        <v>0</v>
      </c>
      <c r="U120" s="84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119">
        <f t="shared" si="4"/>
        <v>0</v>
      </c>
      <c r="U121" s="84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119">
        <f t="shared" si="4"/>
        <v>0</v>
      </c>
      <c r="U122" s="84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119">
        <f t="shared" si="4"/>
        <v>0</v>
      </c>
      <c r="U123" s="84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119">
        <f t="shared" si="4"/>
        <v>0</v>
      </c>
      <c r="U124" s="84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119">
        <f t="shared" si="4"/>
        <v>0</v>
      </c>
      <c r="U125" s="84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119">
        <f t="shared" si="4"/>
        <v>0</v>
      </c>
      <c r="U126" s="84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119">
        <f t="shared" si="4"/>
        <v>0</v>
      </c>
      <c r="U127" s="84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119">
        <f t="shared" si="4"/>
        <v>0</v>
      </c>
      <c r="U128" s="84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119">
        <f t="shared" si="4"/>
        <v>0</v>
      </c>
      <c r="U129" s="84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119">
        <f t="shared" si="4"/>
        <v>0</v>
      </c>
      <c r="U130" s="84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119">
        <f t="shared" si="4"/>
        <v>0</v>
      </c>
      <c r="U131" s="84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119">
        <f t="shared" si="4"/>
        <v>0</v>
      </c>
      <c r="U132" s="84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119">
        <f t="shared" si="4"/>
        <v>0</v>
      </c>
      <c r="U133" s="84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119">
        <f t="shared" si="4"/>
        <v>0</v>
      </c>
      <c r="U134" s="84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119">
        <f t="shared" si="4"/>
        <v>0</v>
      </c>
      <c r="U135" s="84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119">
        <f t="shared" si="4"/>
        <v>0</v>
      </c>
      <c r="U136" s="84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119">
        <f t="shared" si="4"/>
        <v>0</v>
      </c>
      <c r="U137" s="84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119">
        <f t="shared" ref="T138:T174" si="7">SUM(D138:Q138)+MAX(R138,S138)</f>
        <v>0</v>
      </c>
      <c r="U138" s="84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119">
        <f t="shared" si="7"/>
        <v>0</v>
      </c>
      <c r="U139" s="84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119">
        <f t="shared" si="7"/>
        <v>0</v>
      </c>
      <c r="U140" s="84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119">
        <f t="shared" si="7"/>
        <v>0</v>
      </c>
      <c r="U141" s="84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119">
        <f t="shared" si="7"/>
        <v>0</v>
      </c>
      <c r="U142" s="84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119">
        <f t="shared" si="7"/>
        <v>0</v>
      </c>
      <c r="U143" s="84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119">
        <f t="shared" si="7"/>
        <v>0</v>
      </c>
      <c r="U144" s="84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119">
        <f t="shared" si="7"/>
        <v>0</v>
      </c>
      <c r="U145" s="84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119">
        <f t="shared" si="7"/>
        <v>0</v>
      </c>
      <c r="U146" s="84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ntplw/fLzPyuQBuCurqrJT21Ndimf+FkxxZjlyyEmuzwalWs8bE21m28NepieQiNgl/a9BWjtAO83iOUi1b+EA==" saltValue="yw2DlP3E9j3bv7ndWW3NDA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MENADŽMENT U POMORSTVU</v>
      </c>
      <c r="B3" s="3"/>
      <c r="C3" s="5"/>
      <c r="D3" s="5"/>
      <c r="E3" s="54"/>
    </row>
    <row r="4" spans="1:6" s="6" customFormat="1" x14ac:dyDescent="0.2">
      <c r="A4" s="53" t="str">
        <f>Evidencija!Q3</f>
        <v>STUDIJE:Osnovne</v>
      </c>
      <c r="B4" s="3"/>
      <c r="C4" s="5"/>
      <c r="D4" s="5" t="str">
        <f>Evidencija!I4</f>
        <v>NASTAVNIK: Prof. dr Jelena Nikčević</v>
      </c>
      <c r="E4" s="54"/>
    </row>
    <row r="5" spans="1:6" s="6" customFormat="1" x14ac:dyDescent="0.2">
      <c r="A5" s="55" t="str">
        <f>Evidencija!A4</f>
        <v>PREDMET:POMORSKO OSIGURANJE</v>
      </c>
      <c r="B5" s="3"/>
      <c r="C5" s="5"/>
      <c r="D5" s="5" t="str">
        <f>Evidencija!F4</f>
        <v>ECTS kredita: 7.00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25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25">
      <c r="A9" s="149"/>
      <c r="B9" s="152"/>
      <c r="C9" s="153"/>
      <c r="D9" s="154"/>
      <c r="E9" s="146"/>
    </row>
    <row r="10" spans="1:6" x14ac:dyDescent="0.2">
      <c r="A10" s="43" t="str">
        <f>Evidencija!A9</f>
        <v>27 / 15</v>
      </c>
      <c r="B10" s="44" t="str">
        <f>Evidencija!B9</f>
        <v>Ognjanović Jovana</v>
      </c>
      <c r="C10" s="45">
        <f>IF(SUM(Evidencija!C9:Q9)=0,"-",SUM(Evidencija!C9:Q9))</f>
        <v>20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 t="str">
        <f>Evidencija!A10</f>
        <v>41 / 15</v>
      </c>
      <c r="B11" s="44" t="str">
        <f>Evidencija!B10</f>
        <v>Dajakaj Valentina</v>
      </c>
      <c r="C11" s="45">
        <f>IF(SUM(Evidencija!C10:Q10)=0,"-",SUM(Evidencija!C10:Q10))</f>
        <v>26</v>
      </c>
      <c r="D11" s="46">
        <f>IF(SUM(Evidencija!R10:S10)=0,"-",MAX(Evidencija!R10:S10))</f>
        <v>26</v>
      </c>
      <c r="E11" s="47" t="str">
        <f>Evidencija!U10</f>
        <v>E</v>
      </c>
      <c r="F11" s="10"/>
    </row>
    <row r="12" spans="1:6" x14ac:dyDescent="0.2">
      <c r="A12" s="43" t="str">
        <f>Evidencija!A11</f>
        <v>52 / 15</v>
      </c>
      <c r="B12" s="44" t="str">
        <f>Evidencija!B11</f>
        <v>Bulajić Desanka</v>
      </c>
      <c r="C12" s="45">
        <f>IF(SUM(Evidencija!C11:Q11)=0,"-",SUM(Evidencija!C11:Q11))</f>
        <v>26</v>
      </c>
      <c r="D12" s="46">
        <f>IF(SUM(Evidencija!R11:S11)=0,"-",MAX(Evidencija!R11:S11))</f>
        <v>26</v>
      </c>
      <c r="E12" s="47" t="str">
        <f>Evidencija!U11</f>
        <v>E</v>
      </c>
      <c r="F12" s="10"/>
    </row>
    <row r="13" spans="1:6" x14ac:dyDescent="0.2">
      <c r="A13" s="43" t="str">
        <f>Evidencija!A12</f>
        <v>7 / 14</v>
      </c>
      <c r="B13" s="44" t="str">
        <f>Evidencija!B12</f>
        <v>Maslovar Nađa</v>
      </c>
      <c r="C13" s="45">
        <f>IF(SUM(Evidencija!C12:Q12)=0,"-",SUM(Evidencija!C12:Q12))</f>
        <v>25</v>
      </c>
      <c r="D13" s="46">
        <f>IF(SUM(Evidencija!R12:S12)=0,"-",MAX(Evidencija!R12:S12))</f>
        <v>25</v>
      </c>
      <c r="E13" s="47" t="str">
        <f>Evidencija!U12</f>
        <v>E</v>
      </c>
      <c r="F13" s="10"/>
    </row>
    <row r="14" spans="1:6" x14ac:dyDescent="0.2">
      <c r="A14" s="43" t="str">
        <f>Evidencija!A13</f>
        <v>30 / 14</v>
      </c>
      <c r="B14" s="44" t="str">
        <f>Evidencija!B13</f>
        <v>Čengić Vedad</v>
      </c>
      <c r="C14" s="45">
        <f>IF(SUM(Evidencija!C13:Q13)=0,"-",SUM(Evidencija!C13:Q13))</f>
        <v>19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x14ac:dyDescent="0.2">
      <c r="A15" s="43" t="str">
        <f>Evidencija!A14</f>
        <v>31 / 14</v>
      </c>
      <c r="B15" s="44" t="str">
        <f>Evidencija!B14</f>
        <v>Vujisić Marija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 t="str">
        <f>Evidencija!A15</f>
        <v>41 / 14</v>
      </c>
      <c r="B16" s="44" t="str">
        <f>Evidencija!B15</f>
        <v>Radojičić Nikoleta</v>
      </c>
      <c r="C16" s="45">
        <f>IF(SUM(Evidencija!C15:Q15)=0,"-",SUM(Evidencija!C15:Q15))</f>
        <v>2</v>
      </c>
      <c r="D16" s="46" t="str">
        <f>IF(SUM(Evidencija!R15:S15)=0,"-",MAX(Evidencija!R15:S15))</f>
        <v>-</v>
      </c>
      <c r="E16" s="47" t="str">
        <f>Evidencija!U15</f>
        <v>F</v>
      </c>
      <c r="F16" s="10"/>
    </row>
    <row r="17" spans="1:6" x14ac:dyDescent="0.2">
      <c r="A17" s="43" t="str">
        <f>Evidencija!A16</f>
        <v>46 / 14</v>
      </c>
      <c r="B17" s="44" t="str">
        <f>Evidencija!B16</f>
        <v>Perišić Anica</v>
      </c>
      <c r="C17" s="45">
        <f>IF(SUM(Evidencija!C16:Q16)=0,"-",SUM(Evidencija!C16:Q16))</f>
        <v>19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72 / 14</v>
      </c>
      <c r="B18" s="44" t="str">
        <f>Evidencija!B17</f>
        <v>Španjević Tijana</v>
      </c>
      <c r="C18" s="45">
        <f>IF(SUM(Evidencija!C17:Q17)=0,"-",SUM(Evidencija!C17:Q17))</f>
        <v>21</v>
      </c>
      <c r="D18" s="46" t="str">
        <f>IF(SUM(Evidencija!R17:S17)=0,"-",MAX(Evidencija!R17:S17))</f>
        <v>-</v>
      </c>
      <c r="E18" s="47" t="str">
        <f>Evidencija!U17</f>
        <v>F</v>
      </c>
      <c r="F18" s="10"/>
    </row>
    <row r="19" spans="1:6" x14ac:dyDescent="0.2">
      <c r="A19" s="43" t="str">
        <f>Evidencija!A18</f>
        <v>75 / 14</v>
      </c>
      <c r="B19" s="44" t="str">
        <f>Evidencija!B18</f>
        <v>Dedović Biljana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78 / 14</v>
      </c>
      <c r="B20" s="44" t="str">
        <f>Evidencija!B19</f>
        <v>Marinović Olja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 t="str">
        <f>Evidencija!A20</f>
        <v>42 / 13</v>
      </c>
      <c r="B21" s="44" t="str">
        <f>Evidencija!B20</f>
        <v>Dubravčević Marijana</v>
      </c>
      <c r="C21" s="45">
        <f>IF(SUM(Evidencija!C20:Q20)=0,"-",SUM(Evidencija!C20:Q20))</f>
        <v>13</v>
      </c>
      <c r="D21" s="46" t="str">
        <f>IF(SUM(Evidencija!R20:S20)=0,"-",MAX(Evidencija!R20:S20))</f>
        <v>-</v>
      </c>
      <c r="E21" s="47" t="str">
        <f>Evidencija!U20</f>
        <v>F</v>
      </c>
      <c r="F21" s="10"/>
    </row>
    <row r="22" spans="1:6" x14ac:dyDescent="0.2">
      <c r="A22" s="43" t="str">
        <f>Evidencija!A21</f>
        <v>79 / 13</v>
      </c>
      <c r="B22" s="44" t="str">
        <f>Evidencija!B21</f>
        <v>Todorović Jovan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 t="str">
        <f>Evidencija!A22</f>
        <v>64 / 07</v>
      </c>
      <c r="B23" s="44" t="str">
        <f>Evidencija!B22</f>
        <v>Popović Biljana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MENADŽMENT U POMORSTVU</v>
      </c>
      <c r="F1" s="25"/>
      <c r="G1" s="25"/>
      <c r="H1" s="25"/>
    </row>
    <row r="2" spans="1:19" ht="15" x14ac:dyDescent="0.25">
      <c r="A2" s="22" t="str">
        <f>Zakljucne!E11</f>
        <v>E</v>
      </c>
      <c r="E2" s="24" t="str">
        <f>Zakljucne!A5</f>
        <v>PREDMET:POMORSKO OSIGURANJE</v>
      </c>
      <c r="F2" s="25"/>
      <c r="G2" s="25"/>
      <c r="H2" s="25"/>
    </row>
    <row r="3" spans="1:19" ht="15" x14ac:dyDescent="0.25">
      <c r="A3" s="22" t="str">
        <f>Zakljucne!E12</f>
        <v>E</v>
      </c>
      <c r="E3" s="25" t="str">
        <f>Evidencija!I4</f>
        <v>NASTAVNIK: Prof. dr Jelena Nikčević</v>
      </c>
      <c r="F3" s="25"/>
      <c r="G3" s="25"/>
      <c r="H3" s="25"/>
    </row>
    <row r="4" spans="1:19" ht="15" x14ac:dyDescent="0.25">
      <c r="A4" s="22" t="str">
        <f>Zakljucne!E13</f>
        <v>E</v>
      </c>
      <c r="E4" s="23" t="str">
        <f>Evidencija!Q4</f>
        <v>SARADNIK: Prof. dr Jelena Nikčević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7.00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F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F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5.75" thickBot="1" x14ac:dyDescent="0.3">
      <c r="A10" s="22" t="str">
        <f>Zakljucne!E19</f>
        <v>-</v>
      </c>
      <c r="C10" s="27">
        <f>D10+F10+H10+J10+L10+N10</f>
        <v>9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3</v>
      </c>
      <c r="M10" s="29">
        <f>L10/$C$10*100</f>
        <v>33.333333333333329</v>
      </c>
      <c r="N10" s="30">
        <f>COUNTIF($A$1:$A$300,"F")</f>
        <v>6</v>
      </c>
      <c r="O10" s="31">
        <f>N10/$C$10*100</f>
        <v>66.666666666666657</v>
      </c>
      <c r="P10" s="32">
        <f>D10+F10+H10+J10+L10</f>
        <v>3</v>
      </c>
      <c r="Q10" s="29">
        <f>P10/$C$10*100</f>
        <v>33.333333333333329</v>
      </c>
      <c r="R10" s="33">
        <f>N10</f>
        <v>6</v>
      </c>
      <c r="S10" s="29">
        <f>R10/$C$10*100</f>
        <v>66.666666666666657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2019-12-28T12:57:41Z</dcterms:modified>
  <cp:category>Formular FZP Zeljko Pekic</cp:category>
</cp:coreProperties>
</file>