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1600" windowHeight="104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Evidencija!$A$1:$U$31</definedName>
    <definedName name="_xlnm.Print_Area" localSheetId="2">Statistika!$A$1:$S$21</definedName>
    <definedName name="_xlnm.Print_Area" localSheetId="1">Zakljucne!$A$1:$E$32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<sst xmlns="http://schemas.openxmlformats.org/spreadsheetml/2006/main" count="98" uniqueCount="97">
  <si>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</si>
  <si>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</si>
  <si>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</si>
  <si>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</si>
  <si>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</si>
  <si>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</si>
  <si>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</si>
  <si>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</si>
  <si>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</si>
  <si>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</si>
  <si>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</si>
  <si>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</si>
  <si>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</si>
  <si>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</si>
  <si>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</si>
  <si>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</si>
  <si>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</si>
  <si>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</si>
  <si>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</si>
  <si>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</si>
  <si>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</si>
  <si>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</si>
  <si>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</si>
  <si>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</si>
  <si>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</si>
  <si>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</si>
  <si>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</si>
  <si>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</si>
  <si>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</si>
  <si>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</si>
  <si>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</si>
  <si>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</si>
  <si>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</si>
  <si>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</si>
  <si>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</si>
  <si>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</si>
  <si>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</si>
  <si>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</si>
  <si>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</si>
  <si>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</si>
  <si>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</si>
  <si>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</si>
  <si>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</si>
  <si>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</si>
  <si>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</si>
  <si>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</si>
  <si>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2 / 17</t>
  </si>
  <si>
    <t>4 / 17</t>
  </si>
  <si>
    <t>5 / 17</t>
  </si>
  <si>
    <t>6 / 17</t>
  </si>
  <si>
    <t>7 / 17</t>
  </si>
  <si>
    <t>9 / 17</t>
  </si>
  <si>
    <t>12 / 17</t>
  </si>
  <si>
    <t>13 / 17</t>
  </si>
  <si>
    <t>17 / 17</t>
  </si>
  <si>
    <t>18 / 17</t>
  </si>
  <si>
    <t>19 / 17</t>
  </si>
  <si>
    <t>23 / 17</t>
  </si>
  <si>
    <t>24 / 17</t>
  </si>
  <si>
    <t>26 / 17</t>
  </si>
  <si>
    <t>27 / 17</t>
  </si>
  <si>
    <t>28 / 17</t>
  </si>
  <si>
    <t>29 / 17</t>
  </si>
  <si>
    <t>30 / 17</t>
  </si>
  <si>
    <t>33 / 17</t>
  </si>
  <si>
    <t>38 / 17</t>
  </si>
  <si>
    <t>42 / 17</t>
  </si>
  <si>
    <t>43 / 17</t>
  </si>
  <si>
    <t>49 / 17</t>
  </si>
  <si>
    <t>Bojić Mina</t>
  </si>
  <si>
    <t>Jovićević Anđela</t>
  </si>
  <si>
    <t>Španjević Andrijana</t>
  </si>
  <si>
    <t>Femić Danijela</t>
  </si>
  <si>
    <t>Babović Nela</t>
  </si>
  <si>
    <t>Odalović Danijela</t>
  </si>
  <si>
    <t>Nikolić Gordana</t>
  </si>
  <si>
    <t>Golubović Teodora</t>
  </si>
  <si>
    <t>Popović Nemanja</t>
  </si>
  <si>
    <t>Damjanović Danijela</t>
  </si>
  <si>
    <t>Jelić Natalija</t>
  </si>
  <si>
    <t>Marković Ana</t>
  </si>
  <si>
    <t>Stevanović Marija</t>
  </si>
  <si>
    <t>Lakičević Marija</t>
  </si>
  <si>
    <t>Bilafer Bogdan</t>
  </si>
  <si>
    <t>Bugarin Anđela</t>
  </si>
  <si>
    <t>Radulović Ksenija</t>
  </si>
  <si>
    <t>Lekić Valentina</t>
  </si>
  <si>
    <t>Prelević Bojana</t>
  </si>
  <si>
    <t>Čagorović Ivana</t>
  </si>
  <si>
    <t>Bećir Bojana</t>
  </si>
  <si>
    <t>Bulatović Marija</t>
  </si>
  <si>
    <t>Hudiček Snežana</t>
  </si>
  <si>
    <r>
      <t xml:space="preserve">STUDIJSKI PROGRAM: </t>
    </r>
    <r>
      <rPr>
        <b/>
        <sz val="11"/>
        <color indexed="8"/>
        <rFont val="Arial"/>
        <family val="2"/>
      </rPr>
      <t>MENADŽMENT U POMORSTVU I LOGISTIKA</t>
    </r>
  </si>
  <si>
    <r>
      <t xml:space="preserve">PREDMET: </t>
    </r>
    <r>
      <rPr>
        <b/>
        <sz val="10"/>
        <color indexed="8"/>
        <rFont val="Arial"/>
        <family val="2"/>
      </rPr>
      <t>POMORSKO OSIGURANJE</t>
    </r>
  </si>
  <si>
    <t>ECTS kredita: 6.00</t>
  </si>
  <si>
    <r>
      <t>NASTAVNIK</t>
    </r>
    <r>
      <rPr>
        <b/>
        <sz val="10"/>
        <color indexed="8"/>
        <rFont val="Arial"/>
        <family val="2"/>
      </rPr>
      <t>:Prof. dr Jelena Nikčević</t>
    </r>
  </si>
  <si>
    <r>
      <t xml:space="preserve">SARADNIK: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</si>
</sst>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30" activePane="bottomLeft" state="frozen"/>
      <selection pane="bottomLeft" activeCell="B32" sqref="B32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6" t="s">
        <v>92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93</v>
      </c>
      <c r="B4" s="41"/>
      <c r="C4" s="62"/>
      <c r="D4" s="58"/>
      <c r="F4" s="63" t="s">
        <v>94</v>
      </c>
      <c r="H4" s="64"/>
      <c r="I4" s="93" t="s">
        <v>95</v>
      </c>
      <c r="L4" s="20"/>
      <c r="M4" s="58"/>
      <c r="N4" s="58"/>
      <c r="O4" s="58"/>
      <c r="P4" s="58"/>
      <c r="Q4" s="93" t="s">
        <v>96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69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23</v>
      </c>
      <c r="P9" s="114">
        <v>18</v>
      </c>
      <c r="Q9" s="76"/>
      <c r="R9" s="81">
        <v>41</v>
      </c>
      <c r="S9" s="76"/>
      <c r="T9" s="77">
        <f>SUM(C9:Q9)+MAX(R9,S9)</f>
        <v>82</v>
      </c>
      <c r="U9" s="78" t="str">
        <f t="shared" ref="U9:U72" si="0">IF(T9&gt;=90,"A",IF(T9&gt;=80,"B",IF(T9&gt;=70,"C",IF(T9&gt;=60,"D",IF(T9&gt;=50,"E",IF(T9=0,"-","F"))))))</f>
        <v>B</v>
      </c>
      <c r="W9" s="122"/>
      <c r="X9" s="122"/>
      <c r="Y9" s="122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70</v>
      </c>
      <c r="C10" s="113"/>
      <c r="D10" s="109">
        <v>10</v>
      </c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20</v>
      </c>
      <c r="P10" s="109">
        <v>16</v>
      </c>
      <c r="Q10" s="80"/>
      <c r="R10" s="80">
        <v>36</v>
      </c>
      <c r="S10" s="80"/>
      <c r="T10" s="77">
        <f t="shared" ref="T10:T73" si="1">SUM(C10:Q10)+MAX(R10,S10)</f>
        <v>82</v>
      </c>
      <c r="U10" s="78" t="str">
        <f t="shared" si="0"/>
        <v>B</v>
      </c>
      <c r="W10" s="122"/>
      <c r="X10" s="122"/>
      <c r="Y10" s="122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71</v>
      </c>
      <c r="C11" s="113"/>
      <c r="D11" s="109">
        <v>2</v>
      </c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16</v>
      </c>
      <c r="P11" s="109">
        <v>18</v>
      </c>
      <c r="Q11" s="80"/>
      <c r="R11" s="82">
        <v>34</v>
      </c>
      <c r="S11" s="80"/>
      <c r="T11" s="77">
        <f t="shared" si="1"/>
        <v>70</v>
      </c>
      <c r="U11" s="78" t="str">
        <f t="shared" si="0"/>
        <v>C</v>
      </c>
      <c r="W11" s="122"/>
      <c r="X11" s="122"/>
      <c r="Y11" s="122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72</v>
      </c>
      <c r="C12" s="113"/>
      <c r="D12" s="109">
        <v>10</v>
      </c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20</v>
      </c>
      <c r="P12" s="109">
        <v>20</v>
      </c>
      <c r="Q12" s="80"/>
      <c r="R12" s="82">
        <v>40</v>
      </c>
      <c r="S12" s="80"/>
      <c r="T12" s="77">
        <f t="shared" si="1"/>
        <v>90</v>
      </c>
      <c r="U12" s="78" t="str">
        <f t="shared" si="0"/>
        <v>A</v>
      </c>
      <c r="W12" s="122"/>
      <c r="X12" s="122"/>
      <c r="Y12" s="122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73</v>
      </c>
      <c r="C13" s="113"/>
      <c r="D13" s="109">
        <v>10</v>
      </c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18</v>
      </c>
      <c r="P13" s="109">
        <v>19</v>
      </c>
      <c r="Q13" s="80"/>
      <c r="R13" s="82">
        <v>37</v>
      </c>
      <c r="S13" s="80"/>
      <c r="T13" s="77">
        <f t="shared" si="1"/>
        <v>84</v>
      </c>
      <c r="U13" s="78" t="str">
        <f t="shared" si="0"/>
        <v>B</v>
      </c>
      <c r="W13" s="122"/>
      <c r="X13" s="122"/>
      <c r="Y13" s="122"/>
      <c r="Z13" s="41"/>
      <c r="AA13" s="118"/>
      <c r="AB13" s="41"/>
      <c r="AC13" s="118"/>
    </row>
    <row r="14" spans="1:29" ht="15" x14ac:dyDescent="0.25">
      <c r="A14" s="117" t="s">
        <v>51</v>
      </c>
      <c r="B14" s="108" t="s">
        <v>74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>
        <v>16</v>
      </c>
      <c r="P14" s="109">
        <v>13</v>
      </c>
      <c r="Q14" s="80"/>
      <c r="R14" s="80">
        <v>29</v>
      </c>
      <c r="S14" s="80"/>
      <c r="T14" s="77">
        <f t="shared" si="1"/>
        <v>58</v>
      </c>
      <c r="U14" s="78" t="str">
        <f t="shared" si="0"/>
        <v>E</v>
      </c>
      <c r="W14" s="122"/>
      <c r="X14" s="122"/>
      <c r="Y14" s="122"/>
      <c r="Z14" s="41"/>
      <c r="AA14" s="118"/>
      <c r="AB14" s="41"/>
      <c r="AC14" s="118"/>
    </row>
    <row r="15" spans="1:29" ht="15" x14ac:dyDescent="0.25">
      <c r="A15" s="117" t="s">
        <v>52</v>
      </c>
      <c r="B15" s="108" t="s">
        <v>75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>
        <v>12</v>
      </c>
      <c r="P15" s="109">
        <v>13</v>
      </c>
      <c r="Q15" s="80"/>
      <c r="R15" s="82">
        <v>25</v>
      </c>
      <c r="S15" s="80"/>
      <c r="T15" s="77">
        <f t="shared" si="1"/>
        <v>50</v>
      </c>
      <c r="U15" s="78" t="str">
        <f t="shared" si="0"/>
        <v>E</v>
      </c>
      <c r="W15" s="122"/>
      <c r="X15" s="122"/>
      <c r="Y15" s="122"/>
      <c r="Z15" s="41"/>
      <c r="AA15" s="118"/>
      <c r="AB15" s="41"/>
      <c r="AC15" s="118"/>
    </row>
    <row r="16" spans="1:29" ht="15" x14ac:dyDescent="0.25">
      <c r="A16" s="117" t="s">
        <v>53</v>
      </c>
      <c r="B16" s="108" t="s">
        <v>76</v>
      </c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>
        <v>23</v>
      </c>
      <c r="P16" s="109">
        <v>13</v>
      </c>
      <c r="Q16" s="80"/>
      <c r="R16" s="82">
        <v>36</v>
      </c>
      <c r="S16" s="80"/>
      <c r="T16" s="77">
        <f t="shared" si="1"/>
        <v>72</v>
      </c>
      <c r="U16" s="78" t="str">
        <f t="shared" si="0"/>
        <v>C</v>
      </c>
      <c r="W16" s="122"/>
      <c r="X16" s="122"/>
      <c r="Y16" s="122"/>
      <c r="Z16" s="41"/>
      <c r="AA16" s="118"/>
      <c r="AB16" s="41"/>
      <c r="AC16" s="118"/>
    </row>
    <row r="17" spans="1:29" ht="15" x14ac:dyDescent="0.25">
      <c r="A17" s="117" t="s">
        <v>54</v>
      </c>
      <c r="B17" s="108" t="s">
        <v>77</v>
      </c>
      <c r="C17" s="113"/>
      <c r="D17" s="109">
        <v>3</v>
      </c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>
        <v>13</v>
      </c>
      <c r="P17" s="109">
        <v>16</v>
      </c>
      <c r="Q17" s="80"/>
      <c r="R17" s="80">
        <v>29</v>
      </c>
      <c r="S17" s="80"/>
      <c r="T17" s="77">
        <f t="shared" si="1"/>
        <v>61</v>
      </c>
      <c r="U17" s="78" t="str">
        <f t="shared" si="0"/>
        <v>D</v>
      </c>
      <c r="W17" s="122"/>
      <c r="X17" s="122"/>
      <c r="Y17" s="122"/>
      <c r="Z17" s="41"/>
      <c r="AA17" s="118"/>
      <c r="AB17" s="41"/>
      <c r="AC17" s="118"/>
    </row>
    <row r="18" spans="1:29" ht="15" x14ac:dyDescent="0.25">
      <c r="A18" s="117" t="s">
        <v>55</v>
      </c>
      <c r="B18" s="108" t="s">
        <v>78</v>
      </c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>
        <v>12</v>
      </c>
      <c r="P18" s="109">
        <v>14</v>
      </c>
      <c r="Q18" s="80"/>
      <c r="R18" s="80">
        <v>26</v>
      </c>
      <c r="S18" s="80"/>
      <c r="T18" s="77">
        <f t="shared" si="1"/>
        <v>52</v>
      </c>
      <c r="U18" s="78" t="str">
        <f t="shared" si="0"/>
        <v>E</v>
      </c>
      <c r="W18" s="122"/>
      <c r="X18" s="122"/>
      <c r="Y18" s="122"/>
      <c r="Z18" s="41"/>
      <c r="AA18" s="118"/>
      <c r="AB18" s="41"/>
      <c r="AC18" s="118"/>
    </row>
    <row r="19" spans="1:29" ht="15" x14ac:dyDescent="0.25">
      <c r="A19" s="117" t="s">
        <v>56</v>
      </c>
      <c r="B19" s="108" t="s">
        <v>79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>
        <v>15</v>
      </c>
      <c r="P19" s="109">
        <v>12</v>
      </c>
      <c r="Q19" s="80"/>
      <c r="R19" s="82">
        <v>27</v>
      </c>
      <c r="S19" s="80"/>
      <c r="T19" s="77">
        <f t="shared" si="1"/>
        <v>54</v>
      </c>
      <c r="U19" s="78" t="str">
        <f t="shared" si="0"/>
        <v>E</v>
      </c>
      <c r="W19" s="122"/>
      <c r="X19" s="122"/>
      <c r="Y19" s="122"/>
      <c r="Z19" s="41"/>
      <c r="AA19" s="118"/>
      <c r="AB19" s="41"/>
      <c r="AC19" s="118"/>
    </row>
    <row r="20" spans="1:29" ht="15" x14ac:dyDescent="0.25">
      <c r="A20" s="117" t="s">
        <v>57</v>
      </c>
      <c r="B20" s="108" t="s">
        <v>80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>
        <v>18</v>
      </c>
      <c r="P20" s="109">
        <v>19</v>
      </c>
      <c r="Q20" s="80"/>
      <c r="R20" s="80"/>
      <c r="S20" s="80">
        <v>37</v>
      </c>
      <c r="T20" s="77">
        <f t="shared" si="1"/>
        <v>74</v>
      </c>
      <c r="U20" s="78" t="str">
        <f t="shared" si="0"/>
        <v>C</v>
      </c>
      <c r="W20" s="122"/>
      <c r="X20" s="122"/>
      <c r="Y20" s="122"/>
      <c r="Z20" s="41"/>
      <c r="AA20" s="118"/>
      <c r="AB20" s="41"/>
      <c r="AC20" s="118"/>
    </row>
    <row r="21" spans="1:29" ht="15" x14ac:dyDescent="0.25">
      <c r="A21" s="117" t="s">
        <v>58</v>
      </c>
      <c r="B21" s="108" t="s">
        <v>81</v>
      </c>
      <c r="C21" s="113"/>
      <c r="D21" s="109">
        <v>5</v>
      </c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>
        <v>21</v>
      </c>
      <c r="P21" s="109">
        <v>17</v>
      </c>
      <c r="Q21" s="80"/>
      <c r="R21" s="80">
        <v>38</v>
      </c>
      <c r="S21" s="80"/>
      <c r="T21" s="77">
        <f t="shared" si="1"/>
        <v>81</v>
      </c>
      <c r="U21" s="78" t="str">
        <f t="shared" si="0"/>
        <v>B</v>
      </c>
      <c r="W21" s="122"/>
      <c r="X21" s="122"/>
      <c r="Y21" s="122"/>
      <c r="Z21" s="41"/>
      <c r="AA21" s="118"/>
      <c r="AB21" s="41"/>
      <c r="AC21" s="118"/>
    </row>
    <row r="22" spans="1:29" ht="15" x14ac:dyDescent="0.25">
      <c r="A22" s="117" t="s">
        <v>59</v>
      </c>
      <c r="B22" s="108" t="s">
        <v>82</v>
      </c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>
        <v>14</v>
      </c>
      <c r="P22" s="109">
        <v>15</v>
      </c>
      <c r="Q22" s="80"/>
      <c r="R22" s="80">
        <v>29</v>
      </c>
      <c r="S22" s="80"/>
      <c r="T22" s="77">
        <f t="shared" si="1"/>
        <v>58</v>
      </c>
      <c r="U22" s="78" t="str">
        <f t="shared" si="0"/>
        <v>E</v>
      </c>
      <c r="W22" s="122"/>
      <c r="X22" s="122"/>
      <c r="Y22" s="122"/>
      <c r="Z22" s="41"/>
      <c r="AA22" s="118"/>
      <c r="AB22" s="41"/>
      <c r="AC22" s="118"/>
    </row>
    <row r="23" spans="1:29" ht="15" x14ac:dyDescent="0.25">
      <c r="A23" s="117" t="s">
        <v>60</v>
      </c>
      <c r="B23" s="108" t="s">
        <v>83</v>
      </c>
      <c r="C23" s="83"/>
      <c r="D23" s="109">
        <v>3</v>
      </c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>
        <v>17</v>
      </c>
      <c r="P23" s="109">
        <v>17</v>
      </c>
      <c r="Q23" s="104"/>
      <c r="R23" s="103">
        <v>34</v>
      </c>
      <c r="S23" s="104"/>
      <c r="T23" s="77">
        <f t="shared" si="1"/>
        <v>71</v>
      </c>
      <c r="U23" s="78" t="str">
        <f t="shared" si="0"/>
        <v>C</v>
      </c>
      <c r="W23" s="122"/>
      <c r="X23" s="122"/>
      <c r="Y23" s="122"/>
      <c r="Z23" s="41"/>
      <c r="AA23" s="118"/>
      <c r="AB23" s="41"/>
      <c r="AC23" s="118"/>
    </row>
    <row r="24" spans="1:29" ht="15" x14ac:dyDescent="0.25">
      <c r="A24" s="117" t="s">
        <v>61</v>
      </c>
      <c r="B24" s="108" t="s">
        <v>84</v>
      </c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>
        <v>18</v>
      </c>
      <c r="P24" s="109">
        <v>16</v>
      </c>
      <c r="Q24" s="80"/>
      <c r="R24" s="80">
        <v>34</v>
      </c>
      <c r="S24" s="80"/>
      <c r="T24" s="77">
        <f t="shared" si="1"/>
        <v>68</v>
      </c>
      <c r="U24" s="78" t="str">
        <f t="shared" si="0"/>
        <v>D</v>
      </c>
      <c r="W24" s="122"/>
      <c r="X24" s="122"/>
      <c r="Y24" s="122"/>
      <c r="Z24" s="41"/>
      <c r="AA24" s="118"/>
      <c r="AB24" s="41"/>
      <c r="AC24" s="118"/>
    </row>
    <row r="25" spans="1:29" ht="15" x14ac:dyDescent="0.25">
      <c r="A25" s="117" t="s">
        <v>62</v>
      </c>
      <c r="B25" s="108" t="s">
        <v>85</v>
      </c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>
        <v>12</v>
      </c>
      <c r="P25" s="109">
        <v>17</v>
      </c>
      <c r="Q25" s="80"/>
      <c r="R25" s="82">
        <v>29</v>
      </c>
      <c r="S25" s="80"/>
      <c r="T25" s="77">
        <f t="shared" si="1"/>
        <v>58</v>
      </c>
      <c r="U25" s="78" t="str">
        <f t="shared" si="0"/>
        <v>E</v>
      </c>
      <c r="V25" s="21"/>
      <c r="W25" s="122"/>
      <c r="X25" s="122"/>
      <c r="Y25" s="122"/>
      <c r="Z25" s="41"/>
      <c r="AA25" s="118"/>
      <c r="AB25" s="41"/>
      <c r="AC25" s="118"/>
    </row>
    <row r="26" spans="1:29" ht="15" x14ac:dyDescent="0.25">
      <c r="A26" s="117" t="s">
        <v>63</v>
      </c>
      <c r="B26" s="108" t="s">
        <v>86</v>
      </c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>
        <v>17</v>
      </c>
      <c r="P26" s="109">
        <v>12</v>
      </c>
      <c r="Q26" s="80"/>
      <c r="R26" s="80">
        <v>29</v>
      </c>
      <c r="S26" s="80"/>
      <c r="T26" s="77">
        <f t="shared" si="1"/>
        <v>58</v>
      </c>
      <c r="U26" s="78" t="str">
        <f t="shared" si="0"/>
        <v>E</v>
      </c>
      <c r="W26" s="122"/>
      <c r="X26" s="122"/>
      <c r="Y26" s="122"/>
      <c r="Z26" s="41"/>
      <c r="AA26" s="118"/>
      <c r="AB26" s="41"/>
      <c r="AC26" s="118"/>
    </row>
    <row r="27" spans="1:29" ht="15" x14ac:dyDescent="0.25">
      <c r="A27" s="117" t="s">
        <v>64</v>
      </c>
      <c r="B27" s="108" t="s">
        <v>87</v>
      </c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>
        <v>10</v>
      </c>
      <c r="P27" s="109">
        <v>8</v>
      </c>
      <c r="Q27" s="80"/>
      <c r="R27" s="80"/>
      <c r="S27" s="80"/>
      <c r="T27" s="77">
        <f t="shared" si="1"/>
        <v>18</v>
      </c>
      <c r="U27" s="78" t="str">
        <f t="shared" si="0"/>
        <v>F</v>
      </c>
      <c r="W27" s="122"/>
      <c r="X27" s="122"/>
      <c r="Y27" s="122"/>
      <c r="Z27" s="41"/>
      <c r="AA27" s="118"/>
      <c r="AB27" s="41"/>
      <c r="AC27" s="118"/>
    </row>
    <row r="28" spans="1:29" ht="15" x14ac:dyDescent="0.25">
      <c r="A28" s="117" t="s">
        <v>65</v>
      </c>
      <c r="B28" s="108" t="s">
        <v>88</v>
      </c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>
        <v>12</v>
      </c>
      <c r="P28" s="109">
        <v>6</v>
      </c>
      <c r="Q28" s="80"/>
      <c r="R28" s="80"/>
      <c r="S28" s="80"/>
      <c r="T28" s="77">
        <f t="shared" si="1"/>
        <v>18</v>
      </c>
      <c r="U28" s="78" t="str">
        <f t="shared" si="0"/>
        <v>F</v>
      </c>
      <c r="W28" s="122"/>
      <c r="X28" s="122"/>
      <c r="Y28" s="122"/>
      <c r="Z28" s="41"/>
      <c r="AA28" s="118"/>
      <c r="AB28" s="41"/>
      <c r="AC28" s="118"/>
    </row>
    <row r="29" spans="1:29" ht="15" x14ac:dyDescent="0.25">
      <c r="A29" s="117" t="s">
        <v>66</v>
      </c>
      <c r="B29" s="108" t="s">
        <v>89</v>
      </c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>
        <v>13</v>
      </c>
      <c r="P29" s="109">
        <v>13</v>
      </c>
      <c r="Q29" s="80"/>
      <c r="R29" s="80">
        <v>26</v>
      </c>
      <c r="S29" s="80"/>
      <c r="T29" s="77">
        <f t="shared" si="1"/>
        <v>52</v>
      </c>
      <c r="U29" s="78" t="str">
        <f t="shared" si="0"/>
        <v>E</v>
      </c>
      <c r="W29" s="122"/>
      <c r="X29" s="122"/>
      <c r="Y29" s="122"/>
      <c r="Z29" s="41"/>
      <c r="AA29" s="118"/>
      <c r="AB29" s="41"/>
      <c r="AC29" s="118"/>
    </row>
    <row r="30" spans="1:29" ht="15" x14ac:dyDescent="0.25">
      <c r="A30" s="117" t="s">
        <v>67</v>
      </c>
      <c r="B30" s="108" t="s">
        <v>90</v>
      </c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22"/>
      <c r="X30" s="122"/>
      <c r="Y30" s="122"/>
      <c r="Z30" s="41"/>
      <c r="AA30" s="118"/>
      <c r="AB30" s="41"/>
      <c r="AC30" s="118"/>
    </row>
    <row r="31" spans="1:29" ht="15" x14ac:dyDescent="0.25">
      <c r="A31" s="117" t="s">
        <v>68</v>
      </c>
      <c r="B31" s="108" t="s">
        <v>91</v>
      </c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>
        <v>15</v>
      </c>
      <c r="P31" s="109">
        <v>15</v>
      </c>
      <c r="Q31" s="80"/>
      <c r="R31" s="82">
        <v>30</v>
      </c>
      <c r="S31" s="80"/>
      <c r="T31" s="77">
        <f t="shared" si="1"/>
        <v>60</v>
      </c>
      <c r="U31" s="78" t="str">
        <f t="shared" si="0"/>
        <v>D</v>
      </c>
      <c r="W31" s="122"/>
      <c r="X31" s="122"/>
      <c r="Y31" s="122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119">
        <f t="shared" si="1"/>
        <v>0</v>
      </c>
      <c r="U32" s="84" t="str">
        <f t="shared" si="0"/>
        <v>-</v>
      </c>
      <c r="W32" s="122"/>
      <c r="X32" s="122"/>
      <c r="Y32" s="122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119">
        <f t="shared" si="1"/>
        <v>0</v>
      </c>
      <c r="U33" s="84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119">
        <f t="shared" si="1"/>
        <v>0</v>
      </c>
      <c r="U34" s="84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119">
        <f t="shared" si="1"/>
        <v>0</v>
      </c>
      <c r="U35" s="84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119">
        <f t="shared" si="1"/>
        <v>0</v>
      </c>
      <c r="U36" s="84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119">
        <f t="shared" si="1"/>
        <v>0</v>
      </c>
      <c r="U37" s="84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119">
        <f t="shared" si="1"/>
        <v>0</v>
      </c>
      <c r="U38" s="84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119">
        <f t="shared" si="1"/>
        <v>0</v>
      </c>
      <c r="U39" s="84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119">
        <f t="shared" si="1"/>
        <v>0</v>
      </c>
      <c r="U40" s="84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119">
        <f t="shared" si="1"/>
        <v>0</v>
      </c>
      <c r="U41" s="84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119">
        <f t="shared" si="1"/>
        <v>0</v>
      </c>
      <c r="U42" s="84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119">
        <f t="shared" si="1"/>
        <v>0</v>
      </c>
      <c r="U43" s="84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119">
        <f t="shared" si="1"/>
        <v>0</v>
      </c>
      <c r="U44" s="84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119">
        <f t="shared" si="1"/>
        <v>0</v>
      </c>
      <c r="U45" s="84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119">
        <f t="shared" si="1"/>
        <v>0</v>
      </c>
      <c r="U46" s="84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119">
        <f t="shared" si="1"/>
        <v>0</v>
      </c>
      <c r="U47" s="84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119">
        <f t="shared" si="1"/>
        <v>0</v>
      </c>
      <c r="U48" s="84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119">
        <f t="shared" si="1"/>
        <v>0</v>
      </c>
      <c r="U49" s="84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119">
        <f t="shared" si="1"/>
        <v>0</v>
      </c>
      <c r="U50" s="84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119">
        <f t="shared" si="1"/>
        <v>0</v>
      </c>
      <c r="U51" s="84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119">
        <f t="shared" si="1"/>
        <v>0</v>
      </c>
      <c r="U52" s="84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119">
        <f t="shared" si="1"/>
        <v>0</v>
      </c>
      <c r="U53" s="84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119">
        <f t="shared" si="1"/>
        <v>0</v>
      </c>
      <c r="U54" s="84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119">
        <f t="shared" si="1"/>
        <v>0</v>
      </c>
      <c r="U55" s="84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119">
        <f t="shared" si="1"/>
        <v>0</v>
      </c>
      <c r="U56" s="84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119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119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119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119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 I LOGISTIKA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NASTAVNIK:Prof. dr Jelena Nikčević</v>
      </c>
      <c r="E4" s="54"/>
    </row>
    <row r="5" spans="1:6" s="6" customFormat="1" x14ac:dyDescent="0.2">
      <c r="A5" s="55" t="str">
        <f>Evidencija!A4</f>
        <v>PREDMET: POMORSKO OSIGURANJE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2 / 17</v>
      </c>
      <c r="B10" s="44" t="str">
        <f>Evidencija!B9</f>
        <v>Bojić Mina</v>
      </c>
      <c r="C10" s="45">
        <f>IF(SUM(Evidencija!C9:Q9)=0,"-",SUM(Evidencija!C9:Q9))</f>
        <v>41</v>
      </c>
      <c r="D10" s="46">
        <f>IF(SUM(Evidencija!R9:S9)=0,"-",MAX(Evidencija!R9:S9))</f>
        <v>41</v>
      </c>
      <c r="E10" s="47" t="str">
        <f>Evidencija!U9</f>
        <v>B</v>
      </c>
      <c r="F10" s="10"/>
    </row>
    <row r="11" spans="1:6" x14ac:dyDescent="0.2">
      <c r="A11" s="43" t="str">
        <f>Evidencija!A10</f>
        <v>4 / 17</v>
      </c>
      <c r="B11" s="44" t="str">
        <f>Evidencija!B10</f>
        <v>Jovićević Anđela</v>
      </c>
      <c r="C11" s="45">
        <f>IF(SUM(Evidencija!C10:Q10)=0,"-",SUM(Evidencija!C10:Q10))</f>
        <v>46</v>
      </c>
      <c r="D11" s="46">
        <f>IF(SUM(Evidencija!R10:S10)=0,"-",MAX(Evidencija!R10:S10))</f>
        <v>36</v>
      </c>
      <c r="E11" s="47" t="str">
        <f>Evidencija!U10</f>
        <v>B</v>
      </c>
      <c r="F11" s="10"/>
    </row>
    <row r="12" spans="1:6" x14ac:dyDescent="0.2">
      <c r="A12" s="43" t="str">
        <f>Evidencija!A11</f>
        <v>5 / 17</v>
      </c>
      <c r="B12" s="44" t="str">
        <f>Evidencija!B11</f>
        <v>Španjević Andrijana</v>
      </c>
      <c r="C12" s="45">
        <f>IF(SUM(Evidencija!C11:Q11)=0,"-",SUM(Evidencija!C11:Q11))</f>
        <v>36</v>
      </c>
      <c r="D12" s="46">
        <f>IF(SUM(Evidencija!R11:S11)=0,"-",MAX(Evidencija!R11:S11))</f>
        <v>34</v>
      </c>
      <c r="E12" s="47" t="str">
        <f>Evidencija!U11</f>
        <v>C</v>
      </c>
      <c r="F12" s="10"/>
    </row>
    <row r="13" spans="1:6" x14ac:dyDescent="0.2">
      <c r="A13" s="43" t="str">
        <f>Evidencija!A12</f>
        <v>6 / 17</v>
      </c>
      <c r="B13" s="44" t="str">
        <f>Evidencija!B12</f>
        <v>Femić Danijela</v>
      </c>
      <c r="C13" s="45">
        <f>IF(SUM(Evidencija!C12:Q12)=0,"-",SUM(Evidencija!C12:Q12))</f>
        <v>50</v>
      </c>
      <c r="D13" s="46">
        <f>IF(SUM(Evidencija!R12:S12)=0,"-",MAX(Evidencija!R12:S12))</f>
        <v>40</v>
      </c>
      <c r="E13" s="47" t="str">
        <f>Evidencija!U12</f>
        <v>A</v>
      </c>
      <c r="F13" s="10"/>
    </row>
    <row r="14" spans="1:6" x14ac:dyDescent="0.2">
      <c r="A14" s="43" t="str">
        <f>Evidencija!A13</f>
        <v>7 / 17</v>
      </c>
      <c r="B14" s="44" t="str">
        <f>Evidencija!B13</f>
        <v>Babović Nela</v>
      </c>
      <c r="C14" s="45">
        <f>IF(SUM(Evidencija!C13:Q13)=0,"-",SUM(Evidencija!C13:Q13))</f>
        <v>47</v>
      </c>
      <c r="D14" s="46">
        <f>IF(SUM(Evidencija!R13:S13)=0,"-",MAX(Evidencija!R13:S13))</f>
        <v>37</v>
      </c>
      <c r="E14" s="47" t="str">
        <f>Evidencija!U13</f>
        <v>B</v>
      </c>
      <c r="F14" s="10"/>
    </row>
    <row r="15" spans="1:6" x14ac:dyDescent="0.2">
      <c r="A15" s="43" t="str">
        <f>Evidencija!A14</f>
        <v>9 / 17</v>
      </c>
      <c r="B15" s="44" t="str">
        <f>Evidencija!B14</f>
        <v>Odalović Danijela</v>
      </c>
      <c r="C15" s="45">
        <f>IF(SUM(Evidencija!C14:Q14)=0,"-",SUM(Evidencija!C14:Q14))</f>
        <v>29</v>
      </c>
      <c r="D15" s="46">
        <f>IF(SUM(Evidencija!R14:S14)=0,"-",MAX(Evidencija!R14:S14))</f>
        <v>29</v>
      </c>
      <c r="E15" s="47" t="str">
        <f>Evidencija!U14</f>
        <v>E</v>
      </c>
      <c r="F15" s="10"/>
    </row>
    <row r="16" spans="1:6" x14ac:dyDescent="0.2">
      <c r="A16" s="43" t="str">
        <f>Evidencija!A15</f>
        <v>12 / 17</v>
      </c>
      <c r="B16" s="44" t="str">
        <f>Evidencija!B15</f>
        <v>Nikolić Gordana</v>
      </c>
      <c r="C16" s="45">
        <f>IF(SUM(Evidencija!C15:Q15)=0,"-",SUM(Evidencija!C15:Q15))</f>
        <v>25</v>
      </c>
      <c r="D16" s="46">
        <f>IF(SUM(Evidencija!R15:S15)=0,"-",MAX(Evidencija!R15:S15))</f>
        <v>25</v>
      </c>
      <c r="E16" s="47" t="str">
        <f>Evidencija!U15</f>
        <v>E</v>
      </c>
      <c r="F16" s="10"/>
    </row>
    <row r="17" spans="1:6" x14ac:dyDescent="0.2">
      <c r="A17" s="43" t="str">
        <f>Evidencija!A16</f>
        <v>13 / 17</v>
      </c>
      <c r="B17" s="44" t="str">
        <f>Evidencija!B16</f>
        <v>Golubović Teodora</v>
      </c>
      <c r="C17" s="45">
        <f>IF(SUM(Evidencija!C16:Q16)=0,"-",SUM(Evidencija!C16:Q16))</f>
        <v>36</v>
      </c>
      <c r="D17" s="46">
        <f>IF(SUM(Evidencija!R16:S16)=0,"-",MAX(Evidencija!R16:S16))</f>
        <v>36</v>
      </c>
      <c r="E17" s="47" t="str">
        <f>Evidencija!U16</f>
        <v>C</v>
      </c>
      <c r="F17" s="10"/>
    </row>
    <row r="18" spans="1:6" x14ac:dyDescent="0.2">
      <c r="A18" s="43" t="str">
        <f>Evidencija!A17</f>
        <v>17 / 17</v>
      </c>
      <c r="B18" s="44" t="str">
        <f>Evidencija!B17</f>
        <v>Popović Nemanja</v>
      </c>
      <c r="C18" s="45">
        <f>IF(SUM(Evidencija!C17:Q17)=0,"-",SUM(Evidencija!C17:Q17))</f>
        <v>32</v>
      </c>
      <c r="D18" s="46">
        <f>IF(SUM(Evidencija!R17:S17)=0,"-",MAX(Evidencija!R17:S17))</f>
        <v>29</v>
      </c>
      <c r="E18" s="47" t="str">
        <f>Evidencija!U17</f>
        <v>D</v>
      </c>
      <c r="F18" s="10"/>
    </row>
    <row r="19" spans="1:6" x14ac:dyDescent="0.2">
      <c r="A19" s="43" t="str">
        <f>Evidencija!A18</f>
        <v>18 / 17</v>
      </c>
      <c r="B19" s="44" t="str">
        <f>Evidencija!B18</f>
        <v>Damjanović Danijela</v>
      </c>
      <c r="C19" s="45">
        <f>IF(SUM(Evidencija!C18:Q18)=0,"-",SUM(Evidencija!C18:Q18))</f>
        <v>26</v>
      </c>
      <c r="D19" s="46">
        <f>IF(SUM(Evidencija!R18:S18)=0,"-",MAX(Evidencija!R18:S18))</f>
        <v>26</v>
      </c>
      <c r="E19" s="47" t="str">
        <f>Evidencija!U18</f>
        <v>E</v>
      </c>
      <c r="F19" s="10"/>
    </row>
    <row r="20" spans="1:6" x14ac:dyDescent="0.2">
      <c r="A20" s="43" t="str">
        <f>Evidencija!A19</f>
        <v>19 / 17</v>
      </c>
      <c r="B20" s="44" t="str">
        <f>Evidencija!B19</f>
        <v>Jelić Natalija</v>
      </c>
      <c r="C20" s="45">
        <f>IF(SUM(Evidencija!C19:Q19)=0,"-",SUM(Evidencija!C19:Q19))</f>
        <v>27</v>
      </c>
      <c r="D20" s="46">
        <f>IF(SUM(Evidencija!R19:S19)=0,"-",MAX(Evidencija!R19:S19))</f>
        <v>27</v>
      </c>
      <c r="E20" s="47" t="str">
        <f>Evidencija!U19</f>
        <v>E</v>
      </c>
      <c r="F20" s="10"/>
    </row>
    <row r="21" spans="1:6" x14ac:dyDescent="0.2">
      <c r="A21" s="43" t="str">
        <f>Evidencija!A20</f>
        <v>23 / 17</v>
      </c>
      <c r="B21" s="44" t="str">
        <f>Evidencija!B20</f>
        <v>Marković Ana</v>
      </c>
      <c r="C21" s="45">
        <f>IF(SUM(Evidencija!C20:Q20)=0,"-",SUM(Evidencija!C20:Q20))</f>
        <v>37</v>
      </c>
      <c r="D21" s="46">
        <f>IF(SUM(Evidencija!R20:S20)=0,"-",MAX(Evidencija!R20:S20))</f>
        <v>37</v>
      </c>
      <c r="E21" s="47" t="str">
        <f>Evidencija!U20</f>
        <v>C</v>
      </c>
      <c r="F21" s="10"/>
    </row>
    <row r="22" spans="1:6" x14ac:dyDescent="0.2">
      <c r="A22" s="43" t="str">
        <f>Evidencija!A21</f>
        <v>24 / 17</v>
      </c>
      <c r="B22" s="44" t="str">
        <f>Evidencija!B21</f>
        <v>Stevanović Marija</v>
      </c>
      <c r="C22" s="45">
        <f>IF(SUM(Evidencija!C21:Q21)=0,"-",SUM(Evidencija!C21:Q21))</f>
        <v>43</v>
      </c>
      <c r="D22" s="46">
        <f>IF(SUM(Evidencija!R21:S21)=0,"-",MAX(Evidencija!R21:S21))</f>
        <v>38</v>
      </c>
      <c r="E22" s="47" t="str">
        <f>Evidencija!U21</f>
        <v>B</v>
      </c>
      <c r="F22" s="11"/>
    </row>
    <row r="23" spans="1:6" x14ac:dyDescent="0.2">
      <c r="A23" s="43" t="str">
        <f>Evidencija!A22</f>
        <v>26 / 17</v>
      </c>
      <c r="B23" s="44" t="str">
        <f>Evidencija!B22</f>
        <v>Lakičević Marija</v>
      </c>
      <c r="C23" s="45">
        <f>IF(SUM(Evidencija!C22:Q22)=0,"-",SUM(Evidencija!C22:Q22))</f>
        <v>29</v>
      </c>
      <c r="D23" s="46">
        <f>IF(SUM(Evidencija!R22:S22)=0,"-",MAX(Evidencija!R22:S22))</f>
        <v>29</v>
      </c>
      <c r="E23" s="47" t="str">
        <f>Evidencija!U22</f>
        <v>E</v>
      </c>
      <c r="F23" s="11"/>
    </row>
    <row r="24" spans="1:6" x14ac:dyDescent="0.2">
      <c r="A24" s="43" t="str">
        <f>Evidencija!A23</f>
        <v>27 / 17</v>
      </c>
      <c r="B24" s="44" t="str">
        <f>Evidencija!B23</f>
        <v>Bilafer Bogdan</v>
      </c>
      <c r="C24" s="45">
        <f>IF(SUM(Evidencija!C23:Q23)=0,"-",SUM(Evidencija!C23:Q23))</f>
        <v>37</v>
      </c>
      <c r="D24" s="46">
        <f>IF(SUM(Evidencija!R23:S23)=0,"-",MAX(Evidencija!R23:S23))</f>
        <v>34</v>
      </c>
      <c r="E24" s="47" t="str">
        <f>Evidencija!U23</f>
        <v>C</v>
      </c>
      <c r="F24" s="11"/>
    </row>
    <row r="25" spans="1:6" x14ac:dyDescent="0.2">
      <c r="A25" s="43" t="str">
        <f>Evidencija!A24</f>
        <v>28 / 17</v>
      </c>
      <c r="B25" s="44" t="str">
        <f>Evidencija!B24</f>
        <v>Bugarin Anđela</v>
      </c>
      <c r="C25" s="45">
        <f>IF(SUM(Evidencija!C24:Q24)=0,"-",SUM(Evidencija!C24:Q24))</f>
        <v>34</v>
      </c>
      <c r="D25" s="46">
        <f>IF(SUM(Evidencija!R24:S24)=0,"-",MAX(Evidencija!R24:S24))</f>
        <v>34</v>
      </c>
      <c r="E25" s="47" t="str">
        <f>Evidencija!U24</f>
        <v>D</v>
      </c>
      <c r="F25" s="11"/>
    </row>
    <row r="26" spans="1:6" x14ac:dyDescent="0.2">
      <c r="A26" s="43" t="str">
        <f>Evidencija!A25</f>
        <v>29 / 17</v>
      </c>
      <c r="B26" s="44" t="str">
        <f>Evidencija!B25</f>
        <v>Radulović Ksenija</v>
      </c>
      <c r="C26" s="45">
        <f>IF(SUM(Evidencija!C25:Q25)=0,"-",SUM(Evidencija!C25:Q25))</f>
        <v>29</v>
      </c>
      <c r="D26" s="46">
        <f>IF(SUM(Evidencija!R25:S25)=0,"-",MAX(Evidencija!R25:S25))</f>
        <v>29</v>
      </c>
      <c r="E26" s="47" t="str">
        <f>Evidencija!U25</f>
        <v>E</v>
      </c>
      <c r="F26" s="11"/>
    </row>
    <row r="27" spans="1:6" x14ac:dyDescent="0.2">
      <c r="A27" s="43" t="str">
        <f>Evidencija!A26</f>
        <v>30 / 17</v>
      </c>
      <c r="B27" s="44" t="str">
        <f>Evidencija!B26</f>
        <v>Lekić Valentina</v>
      </c>
      <c r="C27" s="45">
        <f>IF(SUM(Evidencija!C26:Q26)=0,"-",SUM(Evidencija!C26:Q26))</f>
        <v>29</v>
      </c>
      <c r="D27" s="46">
        <f>IF(SUM(Evidencija!R26:S26)=0,"-",MAX(Evidencija!R26:S26))</f>
        <v>29</v>
      </c>
      <c r="E27" s="47" t="str">
        <f>Evidencija!U26</f>
        <v>E</v>
      </c>
      <c r="F27" s="11"/>
    </row>
    <row r="28" spans="1:6" x14ac:dyDescent="0.2">
      <c r="A28" s="43" t="str">
        <f>Evidencija!A27</f>
        <v>33 / 17</v>
      </c>
      <c r="B28" s="44" t="str">
        <f>Evidencija!B27</f>
        <v>Prelević Bojana</v>
      </c>
      <c r="C28" s="45">
        <f>IF(SUM(Evidencija!C27:Q27)=0,"-",SUM(Evidencija!C27:Q27))</f>
        <v>18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38 / 17</v>
      </c>
      <c r="B29" s="44" t="str">
        <f>Evidencija!B28</f>
        <v>Čagorović Ivana</v>
      </c>
      <c r="C29" s="45">
        <f>IF(SUM(Evidencija!C28:Q28)=0,"-",SUM(Evidencija!C28:Q28))</f>
        <v>18</v>
      </c>
      <c r="D29" s="46" t="str">
        <f>IF(SUM(Evidencija!R28:S28)=0,"-",MAX(Evidencija!R28:S28))</f>
        <v>-</v>
      </c>
      <c r="E29" s="47" t="str">
        <f>Evidencija!U28</f>
        <v>F</v>
      </c>
      <c r="F29" s="11"/>
    </row>
    <row r="30" spans="1:6" x14ac:dyDescent="0.2">
      <c r="A30" s="43" t="str">
        <f>Evidencija!A29</f>
        <v>42 / 17</v>
      </c>
      <c r="B30" s="44" t="str">
        <f>Evidencija!B29</f>
        <v>Bećir Bojana</v>
      </c>
      <c r="C30" s="45">
        <f>IF(SUM(Evidencija!C29:Q29)=0,"-",SUM(Evidencija!C29:Q29))</f>
        <v>26</v>
      </c>
      <c r="D30" s="46">
        <f>IF(SUM(Evidencija!R29:S29)=0,"-",MAX(Evidencija!R29:S29))</f>
        <v>26</v>
      </c>
      <c r="E30" s="47" t="str">
        <f>Evidencija!U29</f>
        <v>E</v>
      </c>
      <c r="F30" s="11"/>
    </row>
    <row r="31" spans="1:6" x14ac:dyDescent="0.2">
      <c r="A31" s="43" t="str">
        <f>Evidencija!A30</f>
        <v>43 / 17</v>
      </c>
      <c r="B31" s="44" t="str">
        <f>Evidencija!B30</f>
        <v>Bulatović Marija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 t="str">
        <f>Evidencija!A31</f>
        <v>49 / 17</v>
      </c>
      <c r="B32" s="44" t="str">
        <f>Evidencija!B31</f>
        <v>Hudiček Snežana</v>
      </c>
      <c r="C32" s="45">
        <f>IF(SUM(Evidencija!C31:Q31)=0,"-",SUM(Evidencija!C31:Q31))</f>
        <v>30</v>
      </c>
      <c r="D32" s="46">
        <f>IF(SUM(Evidencija!R31:S31)=0,"-",MAX(Evidencija!R31:S31))</f>
        <v>30</v>
      </c>
      <c r="E32" s="47" t="str">
        <f>Evidencija!U31</f>
        <v>D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B</v>
      </c>
      <c r="E1" s="24" t="str">
        <f>Zakljucne!A3</f>
        <v>STUDIJSKI PROGRAM: MENADŽMENT U POMORSTVU I LOGISTIKA</v>
      </c>
      <c r="F1" s="25"/>
      <c r="G1" s="25"/>
      <c r="H1" s="25"/>
    </row>
    <row r="2" spans="1:19" ht="15" x14ac:dyDescent="0.25">
      <c r="A2" s="22" t="str">
        <f>Zakljucne!E11</f>
        <v>B</v>
      </c>
      <c r="E2" s="24" t="str">
        <f>Zakljucne!A5</f>
        <v>PREDMET: POMORSKO OSIGURANJE</v>
      </c>
      <c r="F2" s="25"/>
      <c r="G2" s="25"/>
      <c r="H2" s="25"/>
    </row>
    <row r="3" spans="1:19" ht="15" x14ac:dyDescent="0.25">
      <c r="A3" s="22" t="str">
        <f>Zakljucne!E12</f>
        <v>C</v>
      </c>
      <c r="E3" s="25" t="str">
        <f>Evidencija!I4</f>
        <v>NASTAVNIK:Prof. dr Jelena Nikčević</v>
      </c>
      <c r="F3" s="25"/>
      <c r="G3" s="25"/>
      <c r="H3" s="25"/>
    </row>
    <row r="4" spans="1:19" ht="15" x14ac:dyDescent="0.25">
      <c r="A4" s="22" t="str">
        <f>Zakljucne!E13</f>
        <v>A</v>
      </c>
      <c r="E4" s="23" t="str">
        <f>Evidencija!Q4</f>
        <v>SARADNIK: Prof. dr Jelena Nikčević</v>
      </c>
      <c r="F4" s="25"/>
      <c r="G4" s="25"/>
    </row>
    <row r="5" spans="1:19" ht="15" x14ac:dyDescent="0.25">
      <c r="A5" s="22" t="str">
        <f>Zakljucne!E14</f>
        <v>B</v>
      </c>
      <c r="E5" s="23" t="str">
        <f>Evidencija!F4</f>
        <v>ECTS kredita: 6.00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E</v>
      </c>
    </row>
    <row r="8" spans="1:19" ht="15.75" thickBot="1" x14ac:dyDescent="0.3">
      <c r="A8" s="22" t="str">
        <f>Zakljucne!E17</f>
        <v>C</v>
      </c>
    </row>
    <row r="9" spans="1:19" ht="15.75" thickBot="1" x14ac:dyDescent="0.3">
      <c r="A9" s="22" t="str">
        <f>Zakljucne!E18</f>
        <v>D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E</v>
      </c>
      <c r="C10" s="27">
        <f>D10+F10+H10+J10+L10+N10</f>
        <v>22</v>
      </c>
      <c r="D10" s="28">
        <f>COUNTIF($A$1:$A$300,"A")</f>
        <v>1</v>
      </c>
      <c r="E10" s="29">
        <f>D10/$C$10*100</f>
        <v>4.5454545454545459</v>
      </c>
      <c r="F10" s="30">
        <f>COUNTIF($A$1:$A$300,"B")</f>
        <v>4</v>
      </c>
      <c r="G10" s="31">
        <f>F10/$C$10*100</f>
        <v>18.181818181818183</v>
      </c>
      <c r="H10" s="28">
        <f>COUNTIF($A$1:$A$300,"C")</f>
        <v>4</v>
      </c>
      <c r="I10" s="29">
        <f>H10/$C$10*100</f>
        <v>18.181818181818183</v>
      </c>
      <c r="J10" s="30">
        <f>COUNTIF($A$1:$A$300,"D")</f>
        <v>3</v>
      </c>
      <c r="K10" s="31">
        <f>J10/$C$10*100</f>
        <v>13.636363636363635</v>
      </c>
      <c r="L10" s="28">
        <f>COUNTIF($A$1:$A$300,"E")</f>
        <v>8</v>
      </c>
      <c r="M10" s="29">
        <f>L10/$C$10*100</f>
        <v>36.363636363636367</v>
      </c>
      <c r="N10" s="30">
        <f>COUNTIF($A$1:$A$300,"F")</f>
        <v>2</v>
      </c>
      <c r="O10" s="31">
        <f>N10/$C$10*100</f>
        <v>9.0909090909090917</v>
      </c>
      <c r="P10" s="32">
        <f>D10+F10+H10+J10+L10</f>
        <v>20</v>
      </c>
      <c r="Q10" s="29">
        <f>P10/$C$10*100</f>
        <v>90.909090909090907</v>
      </c>
      <c r="R10" s="33">
        <f>N10</f>
        <v>2</v>
      </c>
      <c r="S10" s="29">
        <f>R10/$C$10*100</f>
        <v>9.0909090909090917</v>
      </c>
    </row>
    <row r="11" spans="1:19" ht="15" x14ac:dyDescent="0.25">
      <c r="A11" s="22" t="str">
        <f>Zakljucne!E20</f>
        <v>E</v>
      </c>
      <c r="C11" s="34"/>
      <c r="D11" s="35"/>
      <c r="E11" s="36"/>
    </row>
    <row r="12" spans="1:19" ht="15" x14ac:dyDescent="0.25">
      <c r="A12" s="22" t="str">
        <f>Zakljucne!E21</f>
        <v>C</v>
      </c>
      <c r="C12" s="34"/>
      <c r="D12" s="35"/>
      <c r="E12" s="36"/>
    </row>
    <row r="13" spans="1:19" ht="15" x14ac:dyDescent="0.25">
      <c r="A13" s="22" t="str">
        <f>Zakljucne!E22</f>
        <v>B</v>
      </c>
      <c r="C13" s="34"/>
      <c r="D13" s="35"/>
      <c r="E13" s="36"/>
    </row>
    <row r="14" spans="1:19" ht="15" x14ac:dyDescent="0.25">
      <c r="A14" s="22" t="str">
        <f>Zakljucne!E23</f>
        <v>E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C</v>
      </c>
      <c r="G15" s="38"/>
      <c r="H15" s="38"/>
    </row>
    <row r="16" spans="1:19" ht="15" x14ac:dyDescent="0.25">
      <c r="A16" s="22" t="str">
        <f>Zakljucne!E25</f>
        <v>D</v>
      </c>
      <c r="G16" s="37"/>
      <c r="H16" s="38"/>
    </row>
    <row r="17" spans="1:12" ht="15" x14ac:dyDescent="0.25">
      <c r="A17" s="22" t="str">
        <f>Zakljucne!E26</f>
        <v>E</v>
      </c>
      <c r="G17" s="37"/>
      <c r="H17" s="38"/>
    </row>
    <row r="18" spans="1:12" ht="15" x14ac:dyDescent="0.25">
      <c r="A18" s="22" t="str">
        <f>Zakljucne!E27</f>
        <v>E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F</v>
      </c>
      <c r="G20" s="37"/>
      <c r="H20" s="38"/>
    </row>
    <row r="21" spans="1:12" ht="15" x14ac:dyDescent="0.25">
      <c r="A21" s="22" t="str">
        <f>Zakljucne!E30</f>
        <v>E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D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2020-01-16T13:34:29Z</dcterms:modified>
  <cp:category>Formular FZP Zeljko Pekic</cp:category>
</cp:coreProperties>
</file>