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4000" windowHeight="97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Evidencija!$A$1:$U$13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<sst xmlns="http://schemas.openxmlformats.org/spreadsheetml/2006/main" count="62" uniqueCount="61">
  <si>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</si>
  <si>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</si>
  <si>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</si>
  <si>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</si>
  <si>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</si>
  <si>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</si>
  <si>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</si>
  <si>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</si>
  <si>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</si>
  <si>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</si>
  <si>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</si>
  <si>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</si>
  <si>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</si>
  <si>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</si>
  <si>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</si>
  <si>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</si>
  <si>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</si>
  <si>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</si>
  <si>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</si>
  <si>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</si>
  <si>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</si>
  <si>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</si>
  <si>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</si>
  <si>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</si>
  <si>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</si>
  <si>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</si>
  <si>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</si>
  <si>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</si>
  <si>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</si>
  <si>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</si>
  <si>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</si>
  <si>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</si>
  <si>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</si>
  <si>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</si>
  <si>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</si>
  <si>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</si>
  <si>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</si>
  <si>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</si>
  <si>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</si>
  <si>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</si>
  <si>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</si>
  <si>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</si>
  <si>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</si>
  <si>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</si>
  <si>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</si>
  <si>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</si>
  <si>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4 / 17</t>
  </si>
  <si>
    <t>6 / 17</t>
  </si>
  <si>
    <t>9 / 17</t>
  </si>
  <si>
    <t>11 / 17</t>
  </si>
  <si>
    <t>13 / 17</t>
  </si>
  <si>
    <t>Sošić Drago</t>
  </si>
  <si>
    <t>Kršikapa Miloš</t>
  </si>
  <si>
    <t>Banićević Marko</t>
  </si>
  <si>
    <t>Đurđevac Milovan</t>
  </si>
  <si>
    <t>Lazović Vasilije</t>
  </si>
  <si>
    <r>
      <t xml:space="preserve">STUDIJSKI PROGRAM: </t>
    </r>
    <r>
      <rPr>
        <b/>
        <sz val="11"/>
        <color indexed="8"/>
        <rFont val="Arial"/>
        <family val="2"/>
      </rPr>
      <t>POMORSKA ELEKTROTEHNIKA</t>
    </r>
  </si>
  <si>
    <r>
      <t xml:space="preserve">PREDMET: </t>
    </r>
    <r>
      <rPr>
        <b/>
        <sz val="10"/>
        <color indexed="8"/>
        <rFont val="Arial"/>
        <family val="2"/>
      </rPr>
      <t>POMORSKO OSIGURANJE</t>
    </r>
  </si>
  <si>
    <t>ECTS kredita: 6.00</t>
  </si>
  <si>
    <r>
      <t xml:space="preserve">NASTAVNIK: </t>
    </r>
    <r>
      <rPr>
        <b/>
        <sz val="10"/>
        <color indexed="8"/>
        <rFont val="Arial"/>
        <family val="2"/>
      </rPr>
      <t>Jelena Nikčević</t>
    </r>
  </si>
  <si>
    <t xml:space="preserve">SARADNIK: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</si>
</sst>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10" activePane="bottomLeft" state="frozen"/>
      <selection pane="bottomLeft" activeCell="W14" sqref="W14:Y14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4">
        <v>120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6" t="s">
        <v>5</v>
      </c>
      <c r="U1" s="127"/>
    </row>
    <row r="2" spans="1:29" ht="18.75" x14ac:dyDescent="0.3">
      <c r="A2" s="122" t="s">
        <v>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8"/>
      <c r="U2" s="129"/>
    </row>
    <row r="3" spans="1:29" ht="15" x14ac:dyDescent="0.25">
      <c r="A3" s="86" t="s">
        <v>56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57</v>
      </c>
      <c r="B4" s="41"/>
      <c r="C4" s="62"/>
      <c r="D4" s="58"/>
      <c r="F4" s="63" t="s">
        <v>58</v>
      </c>
      <c r="H4" s="64"/>
      <c r="I4" s="93" t="s">
        <v>59</v>
      </c>
      <c r="L4" s="20"/>
      <c r="M4" s="58"/>
      <c r="N4" s="58"/>
      <c r="O4" s="58"/>
      <c r="P4" s="58"/>
      <c r="Q4" s="93" t="s">
        <v>60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0" t="s">
        <v>7</v>
      </c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133" t="s">
        <v>21</v>
      </c>
      <c r="U6" s="137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0" t="s">
        <v>43</v>
      </c>
      <c r="D7" s="136" t="s">
        <v>36</v>
      </c>
      <c r="E7" s="136"/>
      <c r="F7" s="136"/>
      <c r="G7" s="136"/>
      <c r="H7" s="136"/>
      <c r="I7" s="136" t="s">
        <v>10</v>
      </c>
      <c r="J7" s="136"/>
      <c r="K7" s="136"/>
      <c r="L7" s="136" t="s">
        <v>36</v>
      </c>
      <c r="M7" s="136"/>
      <c r="N7" s="136"/>
      <c r="O7" s="136" t="s">
        <v>11</v>
      </c>
      <c r="P7" s="136"/>
      <c r="Q7" s="136"/>
      <c r="R7" s="136" t="s">
        <v>19</v>
      </c>
      <c r="S7" s="136"/>
      <c r="T7" s="134"/>
      <c r="U7" s="138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1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5"/>
      <c r="U8" s="139"/>
      <c r="W8" s="142"/>
      <c r="X8" s="142"/>
      <c r="Y8" s="142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51</v>
      </c>
      <c r="C9" s="112"/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/>
      <c r="P9" s="114"/>
      <c r="Q9" s="76"/>
      <c r="R9" s="81"/>
      <c r="S9" s="76"/>
      <c r="T9" s="77">
        <f>SUM(C9:Q9)+MAX(R9,S9)</f>
        <v>0</v>
      </c>
      <c r="U9" s="78" t="str">
        <f t="shared" ref="U9:U72" si="0">IF(T9&gt;=90,"A",IF(T9&gt;=80,"B",IF(T9&gt;=70,"C",IF(T9&gt;=60,"D",IF(T9&gt;=50,"E",IF(T9=0,"-","F"))))))</f>
        <v>-</v>
      </c>
      <c r="W9" s="143"/>
      <c r="X9" s="143"/>
      <c r="Y9" s="143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52</v>
      </c>
      <c r="C10" s="113">
        <v>5</v>
      </c>
      <c r="D10" s="109">
        <v>7</v>
      </c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14</v>
      </c>
      <c r="P10" s="109">
        <v>15</v>
      </c>
      <c r="Q10" s="80"/>
      <c r="R10" s="80">
        <v>29</v>
      </c>
      <c r="S10" s="80"/>
      <c r="T10" s="77">
        <f t="shared" ref="T10:T73" si="1">SUM(C10:Q10)+MAX(R10,S10)</f>
        <v>70</v>
      </c>
      <c r="U10" s="78" t="str">
        <f t="shared" si="0"/>
        <v>C</v>
      </c>
      <c r="W10" s="143"/>
      <c r="X10" s="143"/>
      <c r="Y10" s="143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53</v>
      </c>
      <c r="C11" s="113"/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3</v>
      </c>
      <c r="P11" s="109"/>
      <c r="Q11" s="80"/>
      <c r="R11" s="82"/>
      <c r="S11" s="80"/>
      <c r="T11" s="77">
        <f t="shared" si="1"/>
        <v>3</v>
      </c>
      <c r="U11" s="78" t="str">
        <f t="shared" si="0"/>
        <v>F</v>
      </c>
      <c r="W11" s="143"/>
      <c r="X11" s="143"/>
      <c r="Y11" s="143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54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43"/>
      <c r="X12" s="143"/>
      <c r="Y12" s="143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55</v>
      </c>
      <c r="C13" s="113">
        <v>2</v>
      </c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18</v>
      </c>
      <c r="P13" s="109">
        <v>18</v>
      </c>
      <c r="Q13" s="80"/>
      <c r="R13" s="82">
        <v>36</v>
      </c>
      <c r="S13" s="80"/>
      <c r="T13" s="77">
        <f t="shared" si="1"/>
        <v>74</v>
      </c>
      <c r="U13" s="78" t="str">
        <f t="shared" si="0"/>
        <v>C</v>
      </c>
      <c r="W13" s="143"/>
      <c r="X13" s="143"/>
      <c r="Y13" s="143"/>
      <c r="Z13" s="41"/>
      <c r="AA13" s="118"/>
      <c r="AB13" s="41"/>
      <c r="AC13" s="118"/>
    </row>
    <row r="14" spans="1:29" ht="15" x14ac:dyDescent="0.25">
      <c r="A14" s="117"/>
      <c r="B14" s="108"/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/>
      <c r="P14" s="109"/>
      <c r="Q14" s="80"/>
      <c r="R14" s="80"/>
      <c r="S14" s="80"/>
      <c r="T14" s="77">
        <f t="shared" si="1"/>
        <v>0</v>
      </c>
      <c r="U14" s="78" t="str">
        <f t="shared" si="0"/>
        <v>-</v>
      </c>
      <c r="W14" s="143"/>
      <c r="X14" s="143"/>
      <c r="Y14" s="143"/>
      <c r="Z14" s="41"/>
      <c r="AA14" s="118"/>
      <c r="AB14" s="41"/>
      <c r="AC14" s="118"/>
    </row>
    <row r="15" spans="1:29" ht="15" x14ac:dyDescent="0.25">
      <c r="A15" s="117"/>
      <c r="B15" s="108"/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/>
      <c r="P15" s="109"/>
      <c r="Q15" s="80"/>
      <c r="R15" s="82"/>
      <c r="S15" s="80"/>
      <c r="T15" s="77">
        <f t="shared" si="1"/>
        <v>0</v>
      </c>
      <c r="U15" s="78" t="str">
        <f t="shared" si="0"/>
        <v>-</v>
      </c>
      <c r="W15" s="143"/>
      <c r="X15" s="143"/>
      <c r="Y15" s="143"/>
      <c r="Z15" s="41"/>
      <c r="AA15" s="118"/>
      <c r="AB15" s="41"/>
      <c r="AC15" s="118"/>
    </row>
    <row r="16" spans="1:29" ht="15" x14ac:dyDescent="0.25">
      <c r="A16" s="117"/>
      <c r="B16" s="108"/>
      <c r="C16" s="113"/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/>
      <c r="P16" s="109"/>
      <c r="Q16" s="80"/>
      <c r="R16" s="82"/>
      <c r="S16" s="80"/>
      <c r="T16" s="77">
        <f t="shared" si="1"/>
        <v>0</v>
      </c>
      <c r="U16" s="78" t="str">
        <f t="shared" si="0"/>
        <v>-</v>
      </c>
      <c r="W16" s="143"/>
      <c r="X16" s="143"/>
      <c r="Y16" s="143"/>
      <c r="Z16" s="41"/>
      <c r="AA16" s="118"/>
      <c r="AB16" s="41"/>
      <c r="AC16" s="118"/>
    </row>
    <row r="17" spans="1:29" ht="15" x14ac:dyDescent="0.25">
      <c r="A17" s="117"/>
      <c r="B17" s="108"/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/>
      <c r="P17" s="109"/>
      <c r="Q17" s="80"/>
      <c r="R17" s="80"/>
      <c r="S17" s="80"/>
      <c r="T17" s="77">
        <f t="shared" si="1"/>
        <v>0</v>
      </c>
      <c r="U17" s="78" t="str">
        <f t="shared" si="0"/>
        <v>-</v>
      </c>
      <c r="W17" s="143"/>
      <c r="X17" s="143"/>
      <c r="Y17" s="143"/>
      <c r="Z17" s="41"/>
      <c r="AA17" s="118"/>
      <c r="AB17" s="41"/>
      <c r="AC17" s="118"/>
    </row>
    <row r="18" spans="1:29" ht="15" x14ac:dyDescent="0.25">
      <c r="A18" s="117"/>
      <c r="B18" s="108"/>
      <c r="C18" s="113"/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/>
      <c r="P18" s="109"/>
      <c r="Q18" s="80"/>
      <c r="R18" s="80"/>
      <c r="S18" s="80"/>
      <c r="T18" s="77">
        <f t="shared" si="1"/>
        <v>0</v>
      </c>
      <c r="U18" s="78" t="str">
        <f t="shared" si="0"/>
        <v>-</v>
      </c>
      <c r="W18" s="143"/>
      <c r="X18" s="143"/>
      <c r="Y18" s="143"/>
      <c r="Z18" s="41"/>
      <c r="AA18" s="118"/>
      <c r="AB18" s="41"/>
      <c r="AC18" s="118"/>
    </row>
    <row r="19" spans="1:29" ht="15" x14ac:dyDescent="0.25">
      <c r="A19" s="117"/>
      <c r="B19" s="108"/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/>
      <c r="P19" s="109"/>
      <c r="Q19" s="80"/>
      <c r="R19" s="82"/>
      <c r="S19" s="80"/>
      <c r="T19" s="77">
        <f t="shared" si="1"/>
        <v>0</v>
      </c>
      <c r="U19" s="78" t="str">
        <f t="shared" si="0"/>
        <v>-</v>
      </c>
      <c r="W19" s="143"/>
      <c r="X19" s="143"/>
      <c r="Y19" s="143"/>
      <c r="Z19" s="41"/>
      <c r="AA19" s="118"/>
      <c r="AB19" s="41"/>
      <c r="AC19" s="118"/>
    </row>
    <row r="20" spans="1:29" ht="15" x14ac:dyDescent="0.25">
      <c r="A20" s="117"/>
      <c r="B20" s="108"/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/>
      <c r="P20" s="109"/>
      <c r="Q20" s="80"/>
      <c r="R20" s="80"/>
      <c r="S20" s="80"/>
      <c r="T20" s="77">
        <f t="shared" si="1"/>
        <v>0</v>
      </c>
      <c r="U20" s="78" t="str">
        <f t="shared" si="0"/>
        <v>-</v>
      </c>
      <c r="W20" s="143"/>
      <c r="X20" s="143"/>
      <c r="Y20" s="143"/>
      <c r="Z20" s="41"/>
      <c r="AA20" s="118"/>
      <c r="AB20" s="41"/>
      <c r="AC20" s="118"/>
    </row>
    <row r="21" spans="1:29" ht="15" x14ac:dyDescent="0.25">
      <c r="A21" s="117"/>
      <c r="B21" s="108"/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/>
      <c r="P21" s="109"/>
      <c r="Q21" s="80"/>
      <c r="R21" s="80"/>
      <c r="S21" s="80"/>
      <c r="T21" s="77">
        <f t="shared" si="1"/>
        <v>0</v>
      </c>
      <c r="U21" s="78" t="str">
        <f t="shared" si="0"/>
        <v>-</v>
      </c>
      <c r="W21" s="143"/>
      <c r="X21" s="143"/>
      <c r="Y21" s="143"/>
      <c r="Z21" s="41"/>
      <c r="AA21" s="118"/>
      <c r="AB21" s="41"/>
      <c r="AC21" s="118"/>
    </row>
    <row r="22" spans="1:29" ht="15" x14ac:dyDescent="0.25">
      <c r="A22" s="117"/>
      <c r="B22" s="108"/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43"/>
      <c r="X22" s="143"/>
      <c r="Y22" s="143"/>
      <c r="Z22" s="41"/>
      <c r="AA22" s="118"/>
      <c r="AB22" s="41"/>
      <c r="AC22" s="118"/>
    </row>
    <row r="23" spans="1:29" ht="15" x14ac:dyDescent="0.25">
      <c r="A23" s="117"/>
      <c r="B23" s="108"/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43"/>
      <c r="X23" s="143"/>
      <c r="Y23" s="143"/>
      <c r="Z23" s="41"/>
      <c r="AA23" s="118"/>
      <c r="AB23" s="41"/>
      <c r="AC23" s="118"/>
    </row>
    <row r="24" spans="1:29" ht="15" x14ac:dyDescent="0.25">
      <c r="A24" s="117"/>
      <c r="B24" s="108"/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/>
      <c r="P24" s="109"/>
      <c r="Q24" s="80"/>
      <c r="R24" s="80"/>
      <c r="S24" s="80"/>
      <c r="T24" s="77">
        <f t="shared" si="1"/>
        <v>0</v>
      </c>
      <c r="U24" s="78" t="str">
        <f t="shared" si="0"/>
        <v>-</v>
      </c>
      <c r="W24" s="143"/>
      <c r="X24" s="143"/>
      <c r="Y24" s="143"/>
      <c r="Z24" s="41"/>
      <c r="AA24" s="118"/>
      <c r="AB24" s="41"/>
      <c r="AC24" s="118"/>
    </row>
    <row r="25" spans="1:29" ht="15" x14ac:dyDescent="0.25">
      <c r="A25" s="117"/>
      <c r="B25" s="108"/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/>
      <c r="P25" s="109"/>
      <c r="Q25" s="80"/>
      <c r="R25" s="82"/>
      <c r="S25" s="80"/>
      <c r="T25" s="77">
        <f t="shared" si="1"/>
        <v>0</v>
      </c>
      <c r="U25" s="78" t="str">
        <f t="shared" si="0"/>
        <v>-</v>
      </c>
      <c r="V25" s="21"/>
      <c r="W25" s="143"/>
      <c r="X25" s="143"/>
      <c r="Y25" s="143"/>
      <c r="Z25" s="41"/>
      <c r="AA25" s="118"/>
      <c r="AB25" s="41"/>
      <c r="AC25" s="118"/>
    </row>
    <row r="26" spans="1:29" ht="15" x14ac:dyDescent="0.25">
      <c r="A26" s="117"/>
      <c r="B26" s="108"/>
      <c r="C26" s="113"/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/>
      <c r="P26" s="109"/>
      <c r="Q26" s="80"/>
      <c r="R26" s="80"/>
      <c r="S26" s="80"/>
      <c r="T26" s="77">
        <f t="shared" si="1"/>
        <v>0</v>
      </c>
      <c r="U26" s="78" t="str">
        <f t="shared" si="0"/>
        <v>-</v>
      </c>
      <c r="W26" s="143"/>
      <c r="X26" s="143"/>
      <c r="Y26" s="143"/>
      <c r="Z26" s="41"/>
      <c r="AA26" s="118"/>
      <c r="AB26" s="41"/>
      <c r="AC26" s="118"/>
    </row>
    <row r="27" spans="1:29" ht="15" x14ac:dyDescent="0.25">
      <c r="A27" s="117"/>
      <c r="B27" s="108"/>
      <c r="C27" s="113"/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/>
      <c r="P27" s="109"/>
      <c r="Q27" s="80"/>
      <c r="R27" s="80"/>
      <c r="S27" s="80"/>
      <c r="T27" s="77">
        <f t="shared" si="1"/>
        <v>0</v>
      </c>
      <c r="U27" s="78" t="str">
        <f t="shared" si="0"/>
        <v>-</v>
      </c>
      <c r="W27" s="143"/>
      <c r="X27" s="143"/>
      <c r="Y27" s="143"/>
      <c r="Z27" s="41"/>
      <c r="AA27" s="118"/>
      <c r="AB27" s="41"/>
      <c r="AC27" s="118"/>
    </row>
    <row r="28" spans="1:29" ht="15" x14ac:dyDescent="0.25">
      <c r="A28" s="117"/>
      <c r="B28" s="108"/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/>
      <c r="P28" s="109"/>
      <c r="Q28" s="80"/>
      <c r="R28" s="80"/>
      <c r="S28" s="80"/>
      <c r="T28" s="77">
        <f t="shared" si="1"/>
        <v>0</v>
      </c>
      <c r="U28" s="78" t="str">
        <f t="shared" si="0"/>
        <v>-</v>
      </c>
      <c r="W28" s="143"/>
      <c r="X28" s="143"/>
      <c r="Y28" s="143"/>
      <c r="Z28" s="41"/>
      <c r="AA28" s="118"/>
      <c r="AB28" s="41"/>
      <c r="AC28" s="118"/>
    </row>
    <row r="29" spans="1:29" ht="15" x14ac:dyDescent="0.25">
      <c r="A29" s="117"/>
      <c r="B29" s="108"/>
      <c r="C29" s="113"/>
      <c r="D29" s="109"/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/>
      <c r="P29" s="109"/>
      <c r="Q29" s="80"/>
      <c r="R29" s="80"/>
      <c r="S29" s="80"/>
      <c r="T29" s="77">
        <f t="shared" si="1"/>
        <v>0</v>
      </c>
      <c r="U29" s="78" t="str">
        <f t="shared" si="0"/>
        <v>-</v>
      </c>
      <c r="W29" s="143"/>
      <c r="X29" s="143"/>
      <c r="Y29" s="143"/>
      <c r="Z29" s="41"/>
      <c r="AA29" s="118"/>
      <c r="AB29" s="41"/>
      <c r="AC29" s="118"/>
    </row>
    <row r="30" spans="1:29" ht="15" x14ac:dyDescent="0.25">
      <c r="A30" s="117"/>
      <c r="B30" s="108"/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/>
      <c r="P30" s="109"/>
      <c r="Q30" s="80"/>
      <c r="R30" s="80"/>
      <c r="S30" s="80"/>
      <c r="T30" s="77">
        <f t="shared" si="1"/>
        <v>0</v>
      </c>
      <c r="U30" s="78" t="str">
        <f t="shared" si="0"/>
        <v>-</v>
      </c>
      <c r="W30" s="143"/>
      <c r="X30" s="143"/>
      <c r="Y30" s="143"/>
      <c r="Z30" s="41"/>
      <c r="AA30" s="118"/>
      <c r="AB30" s="41"/>
      <c r="AC30" s="118"/>
    </row>
    <row r="31" spans="1:29" ht="15" x14ac:dyDescent="0.25">
      <c r="A31" s="117"/>
      <c r="B31" s="108"/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/>
      <c r="P31" s="109"/>
      <c r="Q31" s="80"/>
      <c r="R31" s="82"/>
      <c r="S31" s="80"/>
      <c r="T31" s="77">
        <f t="shared" si="1"/>
        <v>0</v>
      </c>
      <c r="U31" s="78" t="str">
        <f t="shared" si="0"/>
        <v>-</v>
      </c>
      <c r="W31" s="143"/>
      <c r="X31" s="143"/>
      <c r="Y31" s="143"/>
      <c r="Z31" s="41"/>
      <c r="AA31" s="118"/>
      <c r="AB31" s="41"/>
      <c r="AC31" s="118"/>
    </row>
    <row r="32" spans="1:29" ht="15" x14ac:dyDescent="0.25">
      <c r="A32" s="117"/>
      <c r="B32" s="108"/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/>
      <c r="P32" s="109"/>
      <c r="Q32" s="80"/>
      <c r="R32" s="82"/>
      <c r="S32" s="80"/>
      <c r="T32" s="77">
        <f t="shared" si="1"/>
        <v>0</v>
      </c>
      <c r="U32" s="78" t="str">
        <f t="shared" si="0"/>
        <v>-</v>
      </c>
      <c r="W32" s="143"/>
      <c r="X32" s="143"/>
      <c r="Y32" s="143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43"/>
      <c r="X33" s="143"/>
      <c r="Y33" s="143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43"/>
      <c r="X34" s="143"/>
      <c r="Y34" s="143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43"/>
      <c r="X35" s="143"/>
      <c r="Y35" s="143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43"/>
      <c r="X36" s="143"/>
      <c r="Y36" s="143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43"/>
      <c r="X37" s="143"/>
      <c r="Y37" s="143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43"/>
      <c r="X38" s="143"/>
      <c r="Y38" s="143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43"/>
      <c r="X39" s="143"/>
      <c r="Y39" s="143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43"/>
      <c r="X40" s="143"/>
      <c r="Y40" s="143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43"/>
      <c r="X41" s="143"/>
      <c r="Y41" s="143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43"/>
      <c r="X42" s="143"/>
      <c r="Y42" s="143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43"/>
      <c r="X43" s="143"/>
      <c r="Y43" s="143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43"/>
      <c r="X44" s="143"/>
      <c r="Y44" s="143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43"/>
      <c r="X45" s="143"/>
      <c r="Y45" s="143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43"/>
      <c r="X46" s="143"/>
      <c r="Y46" s="143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43"/>
      <c r="X47" s="143"/>
      <c r="Y47" s="143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43"/>
      <c r="X48" s="143"/>
      <c r="Y48" s="143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43"/>
      <c r="X49" s="143"/>
      <c r="Y49" s="143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43"/>
      <c r="X50" s="143"/>
      <c r="Y50" s="143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43"/>
      <c r="X51" s="143"/>
      <c r="Y51" s="143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43"/>
      <c r="X52" s="143"/>
      <c r="Y52" s="143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43"/>
      <c r="X53" s="143"/>
      <c r="Y53" s="143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43"/>
      <c r="X54" s="143"/>
      <c r="Y54" s="143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43"/>
      <c r="X55" s="143"/>
      <c r="Y55" s="143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43"/>
      <c r="X56" s="143"/>
      <c r="Y56" s="143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POMORSKA ELEKTROTEHNIKA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Jelena Nikčević</v>
      </c>
      <c r="E4" s="54"/>
    </row>
    <row r="5" spans="1:6" s="6" customFormat="1" x14ac:dyDescent="0.2">
      <c r="A5" s="55" t="str">
        <f>Evidencija!A4</f>
        <v>PREDMET: POMORSKO OSIGURANJE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4 / 17</v>
      </c>
      <c r="B10" s="44" t="str">
        <f>Evidencija!B9</f>
        <v>Sošić Drago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6 / 17</v>
      </c>
      <c r="B11" s="44" t="str">
        <f>Evidencija!B10</f>
        <v>Kršikapa Miloš</v>
      </c>
      <c r="C11" s="45">
        <f>IF(SUM(Evidencija!C10:Q10)=0,"-",SUM(Evidencija!C10:Q10))</f>
        <v>41</v>
      </c>
      <c r="D11" s="46">
        <f>IF(SUM(Evidencija!R10:S10)=0,"-",MAX(Evidencija!R10:S10))</f>
        <v>29</v>
      </c>
      <c r="E11" s="47" t="str">
        <f>Evidencija!U10</f>
        <v>C</v>
      </c>
      <c r="F11" s="10"/>
    </row>
    <row r="12" spans="1:6" x14ac:dyDescent="0.2">
      <c r="A12" s="43" t="str">
        <f>Evidencija!A11</f>
        <v>9 / 17</v>
      </c>
      <c r="B12" s="44" t="str">
        <f>Evidencija!B11</f>
        <v>Banićević Marko</v>
      </c>
      <c r="C12" s="45">
        <f>IF(SUM(Evidencija!C11:Q11)=0,"-",SUM(Evidencija!C11:Q11))</f>
        <v>3</v>
      </c>
      <c r="D12" s="46" t="str">
        <f>IF(SUM(Evidencija!R11:S11)=0,"-",MAX(Evidencija!R11:S11))</f>
        <v>-</v>
      </c>
      <c r="E12" s="47" t="str">
        <f>Evidencija!U11</f>
        <v>F</v>
      </c>
      <c r="F12" s="10"/>
    </row>
    <row r="13" spans="1:6" x14ac:dyDescent="0.2">
      <c r="A13" s="43" t="str">
        <f>Evidencija!A12</f>
        <v>11 / 17</v>
      </c>
      <c r="B13" s="44" t="str">
        <f>Evidencija!B12</f>
        <v>Đurđevac Milovan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13 / 17</v>
      </c>
      <c r="B14" s="44" t="str">
        <f>Evidencija!B13</f>
        <v>Lazović Vasilije</v>
      </c>
      <c r="C14" s="45">
        <f>IF(SUM(Evidencija!C13:Q13)=0,"-",SUM(Evidencija!C13:Q13))</f>
        <v>38</v>
      </c>
      <c r="D14" s="46">
        <f>IF(SUM(Evidencija!R13:S13)=0,"-",MAX(Evidencija!R13:S13))</f>
        <v>36</v>
      </c>
      <c r="E14" s="47" t="str">
        <f>Evidencija!U13</f>
        <v>C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POMORSKA ELEKTROTEHNIKA</v>
      </c>
      <c r="F1" s="25"/>
      <c r="G1" s="25"/>
      <c r="H1" s="25"/>
    </row>
    <row r="2" spans="1:19" ht="15" x14ac:dyDescent="0.25">
      <c r="A2" s="22" t="str">
        <f>Zakljucne!E11</f>
        <v>C</v>
      </c>
      <c r="E2" s="24" t="str">
        <f>Zakljucne!A5</f>
        <v>PREDMET: POMORSKO OSIGURANJE</v>
      </c>
      <c r="F2" s="25"/>
      <c r="G2" s="25"/>
      <c r="H2" s="25"/>
    </row>
    <row r="3" spans="1:19" ht="15" x14ac:dyDescent="0.25">
      <c r="A3" s="22" t="str">
        <f>Zakljucne!E12</f>
        <v>F</v>
      </c>
      <c r="E3" s="25" t="str">
        <f>Evidencija!I4</f>
        <v>NASTAVNIK: Jelena Nikčević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C</v>
      </c>
      <c r="E5" s="23" t="str">
        <f>Evidencija!F4</f>
        <v>ECTS kredita: 6.00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-</v>
      </c>
      <c r="C10" s="27">
        <f>D10+F10+H10+J10+L10+N10</f>
        <v>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2</v>
      </c>
      <c r="I10" s="29">
        <f>H10/$C$10*100</f>
        <v>66.666666666666657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1</v>
      </c>
      <c r="O10" s="31">
        <f>N10/$C$10*100</f>
        <v>33.333333333333329</v>
      </c>
      <c r="P10" s="32">
        <f>D10+F10+H10+J10+L10</f>
        <v>2</v>
      </c>
      <c r="Q10" s="29">
        <f>P10/$C$10*100</f>
        <v>66.666666666666657</v>
      </c>
      <c r="R10" s="33">
        <f>N10</f>
        <v>1</v>
      </c>
      <c r="S10" s="29">
        <f>R10/$C$10*100</f>
        <v>33.333333333333329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2019-12-30T11:28:40Z</dcterms:modified>
  <cp:category>Formular FZP Zeljko Pekic</cp:category>
</cp:coreProperties>
</file>