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<sst xmlns="http://schemas.openxmlformats.org/spreadsheetml/2006/main" count="146" uniqueCount="115">
  <si>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</si>
  <si>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</si>
  <si>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</si>
  <si>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</si>
  <si>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</si>
  <si>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</si>
  <si>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</si>
  <si>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</si>
  <si>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</si>
  <si>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</si>
  <si>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</si>
  <si>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</si>
  <si>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</si>
  <si>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</si>
  <si>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</si>
  <si>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</si>
  <si>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</si>
  <si>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</si>
  <si>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</si>
  <si>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</si>
  <si>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</si>
  <si>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</si>
  <si>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</si>
  <si>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</si>
  <si>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</si>
  <si>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</si>
  <si>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</si>
  <si>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</si>
  <si>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</si>
  <si>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</si>
  <si>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</si>
  <si>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</si>
  <si>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</si>
  <si>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</si>
  <si>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5</t>
  </si>
  <si>
    <t>8</t>
  </si>
  <si>
    <t>12</t>
  </si>
  <si>
    <t>10</t>
  </si>
  <si>
    <t>1</t>
  </si>
  <si>
    <t>2</t>
  </si>
  <si>
    <t>6</t>
  </si>
  <si>
    <t>7</t>
  </si>
  <si>
    <t>9</t>
  </si>
  <si>
    <t>13</t>
  </si>
  <si>
    <t>14</t>
  </si>
  <si>
    <t>SEMINARSKI RAD [40]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</si>
  <si>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</si>
  <si>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</si>
  <si>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</si>
  <si>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</si>
  <si>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</si>
  <si>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</si>
  <si>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</si>
  <si>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</si>
  <si>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</si>
  <si>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</si>
  <si>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</si>
  <si>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</si>
  <si>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</si>
  <si>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Dragana</t>
  </si>
  <si>
    <t>Luka</t>
  </si>
  <si>
    <t>2022</t>
  </si>
  <si>
    <t>Milorad</t>
  </si>
  <si>
    <t>Obradović</t>
  </si>
  <si>
    <t>Nađa</t>
  </si>
  <si>
    <t>Mirković</t>
  </si>
  <si>
    <t>Milica</t>
  </si>
  <si>
    <t>Dragić</t>
  </si>
  <si>
    <t>Sošić</t>
  </si>
  <si>
    <t>Irena</t>
  </si>
  <si>
    <t>Laković</t>
  </si>
  <si>
    <t>Sanja</t>
  </si>
  <si>
    <t>Lagator</t>
  </si>
  <si>
    <t>Balša</t>
  </si>
  <si>
    <t>Ljumović</t>
  </si>
  <si>
    <t>Eva Stella</t>
  </si>
  <si>
    <t>Lekić</t>
  </si>
  <si>
    <t>Barbara</t>
  </si>
  <si>
    <t>Šuškavčević</t>
  </si>
  <si>
    <t>Šumić</t>
  </si>
  <si>
    <t>Anastasija</t>
  </si>
  <si>
    <t>Bubanja</t>
  </si>
  <si>
    <t>Simo</t>
  </si>
  <si>
    <t>Milenković</t>
  </si>
  <si>
    <t>Miloš</t>
  </si>
  <si>
    <t>Nedović</t>
  </si>
  <si>
    <t>Đukić</t>
  </si>
  <si>
    <t>15</t>
  </si>
  <si>
    <t>Kristina</t>
  </si>
  <si>
    <t>Bakić</t>
  </si>
  <si>
    <t>16</t>
  </si>
  <si>
    <t>Lidija</t>
  </si>
  <si>
    <t>Ćorić</t>
  </si>
  <si>
    <t>17</t>
  </si>
  <si>
    <t>Petar</t>
  </si>
  <si>
    <t>Lazarević</t>
  </si>
  <si>
    <t>18</t>
  </si>
  <si>
    <t>Goran</t>
  </si>
  <si>
    <t>Nenezić</t>
  </si>
  <si>
    <t>19</t>
  </si>
  <si>
    <t>Đorđije</t>
  </si>
  <si>
    <t>Petrić</t>
  </si>
  <si>
    <t>20</t>
  </si>
  <si>
    <t>Peđa</t>
  </si>
  <si>
    <t>Zečević</t>
  </si>
  <si>
    <t>21</t>
  </si>
  <si>
    <t>Kusovac</t>
  </si>
  <si>
    <t>22</t>
  </si>
  <si>
    <t>Andrija</t>
  </si>
  <si>
    <t>Jeknić</t>
  </si>
  <si>
    <t>23</t>
  </si>
  <si>
    <t>Ilija</t>
  </si>
  <si>
    <t>Aleksić</t>
  </si>
  <si>
    <t>24</t>
  </si>
  <si>
    <t>Marković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</si>
</sst>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8" fillId="0" borderId="0" xfId="58" applyFont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8515625" style="15" customWidth="1"/>
    <col min="5" max="5" width="13.57421875" style="0" customWidth="1"/>
    <col min="6" max="6" width="11.28125" style="0" customWidth="1"/>
    <col min="7" max="7" width="22.710937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92" t="s">
        <v>16</v>
      </c>
      <c r="B1" s="93" t="s">
        <v>0</v>
      </c>
      <c r="C1" s="92" t="s">
        <v>12</v>
      </c>
      <c r="D1" s="92" t="s">
        <v>48</v>
      </c>
      <c r="E1" s="92" t="s">
        <v>49</v>
      </c>
      <c r="F1" s="92" t="s">
        <v>48</v>
      </c>
      <c r="G1" s="92" t="s">
        <v>45</v>
      </c>
      <c r="H1" s="92" t="s">
        <v>46</v>
      </c>
      <c r="I1" s="92" t="s">
        <v>47</v>
      </c>
      <c r="J1" s="92" t="s">
        <v>26</v>
      </c>
      <c r="K1" s="92" t="s">
        <v>19</v>
      </c>
      <c r="L1" s="83"/>
      <c r="M1" s="30"/>
      <c r="N1" s="25"/>
      <c r="O1" s="25"/>
      <c r="P1" s="25"/>
      <c r="Q1" s="83"/>
      <c r="R1" s="30"/>
      <c r="S1" s="25"/>
      <c r="T1" s="25"/>
      <c r="U1" s="25"/>
    </row>
    <row r="2" spans="1:21" ht="12.75">
      <c r="A2" s="72">
        <v>1</v>
      </c>
      <c r="B2" s="109" t="str">
        <f>Sheet1!A2&amp;"/"&amp;Sheet1!B2</f>
        <v>1/2022</v>
      </c>
      <c r="C2" s="109" t="str">
        <f>Sheet1!C2&amp;" "&amp;Sheet1!D2</f>
        <v>Milorad Obradović</v>
      </c>
      <c r="D2" s="88">
        <v>29.5</v>
      </c>
      <c r="E2" s="72"/>
      <c r="F2" s="72">
        <f aca="true" t="shared" si="0" ref="F2:F23">IF(E2,E2,D2)</f>
        <v>29.5</v>
      </c>
      <c r="G2" s="72"/>
      <c r="H2" s="89"/>
      <c r="I2" s="90"/>
      <c r="J2" s="90">
        <f>F2+G2+IF(I2,I2,H2)</f>
        <v>29.5</v>
      </c>
      <c r="K2" s="91" t="str">
        <f>IF(J2&gt;=90,"A",IF(J2&gt;=80,"B",IF(J2&gt;=70,"C",IF(J2&gt;=60,"D",IF(J2&gt;=50,"E","F")))))</f>
        <v>F</v>
      </c>
      <c r="L2" s="24"/>
      <c r="M2" s="83"/>
      <c r="N2" s="83"/>
      <c r="O2" s="85"/>
      <c r="P2" s="24"/>
      <c r="Q2" s="24"/>
      <c r="R2" s="83"/>
      <c r="S2" s="83"/>
      <c r="T2" s="85"/>
      <c r="U2" s="25"/>
    </row>
    <row r="3" spans="1:21" ht="12.75">
      <c r="A3" s="68">
        <f>A2+1</f>
        <v>2</v>
      </c>
      <c r="B3" s="109" t="str">
        <f>Sheet1!A3&amp;"/"&amp;Sheet1!B3</f>
        <v>2/2022</v>
      </c>
      <c r="C3" s="109" t="str">
        <f>Sheet1!C3&amp;" "&amp;Sheet1!D3</f>
        <v>Nađa Mirković</v>
      </c>
      <c r="D3" s="23">
        <v>30</v>
      </c>
      <c r="E3" s="68"/>
      <c r="F3" s="72">
        <f t="shared" si="0"/>
        <v>30</v>
      </c>
      <c r="G3" s="72"/>
      <c r="H3" s="71"/>
      <c r="I3" s="71"/>
      <c r="J3" s="90">
        <f aca="true" t="shared" si="1" ref="J3:J23">F3+G3+IF(I3,I3,H3)</f>
        <v>30</v>
      </c>
      <c r="K3" s="91" t="str">
        <f aca="true" t="shared" si="2" ref="K3:K23">IF(J3&gt;=90,"A",IF(J3&gt;=80,"B",IF(J3&gt;=70,"C",IF(J3&gt;=60,"D",IF(J3&gt;=50,"E","F")))))</f>
        <v>F</v>
      </c>
      <c r="L3" s="24"/>
      <c r="M3" s="30"/>
      <c r="N3" s="86"/>
      <c r="O3" s="24"/>
      <c r="P3" s="24"/>
      <c r="Q3" s="24"/>
      <c r="R3" s="30"/>
      <c r="S3" s="86"/>
      <c r="T3" s="24"/>
      <c r="U3" s="25"/>
    </row>
    <row r="4" spans="1:21" ht="12.75">
      <c r="A4" s="68">
        <f aca="true" t="shared" si="3" ref="A4:A25">A3+1</f>
        <v>3</v>
      </c>
      <c r="B4" s="109" t="str">
        <f>Sheet1!A4&amp;"/"&amp;Sheet1!B4</f>
        <v>3/2022</v>
      </c>
      <c r="C4" s="109" t="str">
        <f>Sheet1!C4&amp;" "&amp;Sheet1!D4</f>
        <v>Milica Dragić</v>
      </c>
      <c r="D4" s="23">
        <v>29.5</v>
      </c>
      <c r="E4" s="68"/>
      <c r="F4" s="72">
        <f t="shared" si="0"/>
        <v>29.5</v>
      </c>
      <c r="G4" s="72"/>
      <c r="H4" s="71"/>
      <c r="I4" s="71"/>
      <c r="J4" s="90">
        <f t="shared" si="1"/>
        <v>29.5</v>
      </c>
      <c r="K4" s="91" t="str">
        <f t="shared" si="2"/>
        <v>F</v>
      </c>
      <c r="L4" s="24"/>
      <c r="M4" s="30"/>
      <c r="N4" s="87"/>
      <c r="O4" s="87"/>
      <c r="P4" s="24"/>
      <c r="Q4" s="29"/>
      <c r="R4" s="30"/>
      <c r="S4" s="24"/>
      <c r="T4" s="87"/>
      <c r="U4" s="25"/>
    </row>
    <row r="5" spans="1:21" ht="12.75">
      <c r="A5" s="68">
        <f t="shared" si="3"/>
        <v>4</v>
      </c>
      <c r="B5" s="109" t="str">
        <f>Sheet1!A5&amp;"/"&amp;Sheet1!B5</f>
        <v>4/2022</v>
      </c>
      <c r="C5" s="109" t="str">
        <f>Sheet1!C5&amp;" "&amp;Sheet1!D5</f>
        <v>Milica Sošić</v>
      </c>
      <c r="D5" s="23">
        <v>29</v>
      </c>
      <c r="E5" s="68"/>
      <c r="F5" s="72">
        <f t="shared" si="0"/>
        <v>29</v>
      </c>
      <c r="G5" s="72"/>
      <c r="H5" s="71"/>
      <c r="I5" s="115"/>
      <c r="J5" s="90">
        <f t="shared" si="1"/>
        <v>29</v>
      </c>
      <c r="K5" s="91" t="str">
        <f t="shared" si="2"/>
        <v>F</v>
      </c>
      <c r="L5" s="24"/>
      <c r="M5" s="30"/>
      <c r="N5" s="86"/>
      <c r="O5" s="87"/>
      <c r="P5" s="24"/>
      <c r="Q5" s="29"/>
      <c r="R5" s="30"/>
      <c r="S5" s="24"/>
      <c r="T5" s="87"/>
      <c r="U5" s="25"/>
    </row>
    <row r="6" spans="1:21" ht="12.75">
      <c r="A6" s="68">
        <f t="shared" si="3"/>
        <v>5</v>
      </c>
      <c r="B6" s="109" t="str">
        <f>Sheet1!A6&amp;"/"&amp;Sheet1!B6</f>
        <v>5/2022</v>
      </c>
      <c r="C6" s="109" t="str">
        <f>Sheet1!C6&amp;" "&amp;Sheet1!D6</f>
        <v>Irena Laković</v>
      </c>
      <c r="D6" s="23">
        <v>29.5</v>
      </c>
      <c r="E6" s="68"/>
      <c r="F6" s="72">
        <f t="shared" si="0"/>
        <v>29.5</v>
      </c>
      <c r="G6" s="72"/>
      <c r="H6" s="71"/>
      <c r="I6" s="32"/>
      <c r="J6" s="90">
        <f t="shared" si="1"/>
        <v>29.5</v>
      </c>
      <c r="K6" s="91" t="str">
        <f t="shared" si="2"/>
        <v>F</v>
      </c>
      <c r="L6" s="24"/>
      <c r="M6" s="30"/>
      <c r="N6" s="87"/>
      <c r="O6" s="87"/>
      <c r="P6" s="24"/>
      <c r="Q6" s="24"/>
      <c r="R6" s="30"/>
      <c r="S6" s="24"/>
      <c r="T6" s="87"/>
      <c r="U6" s="25"/>
    </row>
    <row r="7" spans="1:21" ht="12.75">
      <c r="A7" s="68">
        <f t="shared" si="3"/>
        <v>6</v>
      </c>
      <c r="B7" s="109" t="str">
        <f>Sheet1!A7&amp;"/"&amp;Sheet1!B7</f>
        <v>6/2022</v>
      </c>
      <c r="C7" s="109" t="str">
        <f>Sheet1!C7&amp;" "&amp;Sheet1!D7</f>
        <v>Sanja Lagator</v>
      </c>
      <c r="D7" s="31">
        <v>25</v>
      </c>
      <c r="E7" s="68"/>
      <c r="F7" s="72">
        <f t="shared" si="0"/>
        <v>25</v>
      </c>
      <c r="G7" s="72"/>
      <c r="H7" s="71"/>
      <c r="I7" s="71"/>
      <c r="J7" s="90">
        <f t="shared" si="1"/>
        <v>25</v>
      </c>
      <c r="K7" s="91" t="str">
        <f t="shared" si="2"/>
        <v>F</v>
      </c>
      <c r="L7" s="24"/>
      <c r="M7" s="24"/>
      <c r="N7" s="24"/>
      <c r="O7" s="24"/>
      <c r="P7" s="24"/>
      <c r="Q7" s="24"/>
      <c r="R7" s="29"/>
      <c r="S7" s="24"/>
      <c r="T7" s="25"/>
      <c r="U7" s="25"/>
    </row>
    <row r="8" spans="1:21" ht="12.75">
      <c r="A8" s="68">
        <f t="shared" si="3"/>
        <v>7</v>
      </c>
      <c r="B8" s="109" t="str">
        <f>Sheet1!A8&amp;"/"&amp;Sheet1!B8</f>
        <v>7/2022</v>
      </c>
      <c r="C8" s="109" t="str">
        <f>Sheet1!C8&amp;" "&amp;Sheet1!D8</f>
        <v>Balša Ljumović</v>
      </c>
      <c r="D8" s="23">
        <v>24.5</v>
      </c>
      <c r="E8" s="68"/>
      <c r="F8" s="72">
        <f t="shared" si="0"/>
        <v>24.5</v>
      </c>
      <c r="G8" s="72"/>
      <c r="H8" s="71"/>
      <c r="I8" s="71"/>
      <c r="J8" s="90">
        <f t="shared" si="1"/>
        <v>24.5</v>
      </c>
      <c r="K8" s="91" t="str">
        <f t="shared" si="2"/>
        <v>F</v>
      </c>
      <c r="L8" s="24"/>
      <c r="M8" s="24"/>
      <c r="N8" s="24"/>
      <c r="O8" s="24"/>
      <c r="P8" s="24"/>
      <c r="Q8" s="24"/>
      <c r="R8" s="29"/>
      <c r="S8" s="24"/>
      <c r="T8" s="25"/>
      <c r="U8" s="25"/>
    </row>
    <row r="9" spans="1:21" ht="12.75">
      <c r="A9" s="68">
        <f t="shared" si="3"/>
        <v>8</v>
      </c>
      <c r="B9" s="109" t="str">
        <f>Sheet1!A9&amp;"/"&amp;Sheet1!B9</f>
        <v>8/2022</v>
      </c>
      <c r="C9" s="109" t="str">
        <f>Sheet1!C9&amp;" "&amp;Sheet1!D9</f>
        <v>Eva Stella Lekić</v>
      </c>
      <c r="D9" s="23"/>
      <c r="E9" s="68"/>
      <c r="F9" s="72">
        <f t="shared" si="0"/>
        <v>0</v>
      </c>
      <c r="G9" s="72"/>
      <c r="H9" s="32"/>
      <c r="I9" s="71"/>
      <c r="J9" s="90">
        <f t="shared" si="1"/>
        <v>0</v>
      </c>
      <c r="K9" s="91" t="str">
        <f t="shared" si="2"/>
        <v>F</v>
      </c>
      <c r="L9" s="24"/>
      <c r="M9" s="78"/>
      <c r="N9" s="24"/>
      <c r="O9" s="24"/>
      <c r="P9" s="24"/>
      <c r="Q9" s="24"/>
      <c r="R9" s="29"/>
      <c r="S9" s="24"/>
      <c r="T9" s="25"/>
      <c r="U9" s="25"/>
    </row>
    <row r="10" spans="1:21" ht="12.75">
      <c r="A10" s="68">
        <f t="shared" si="3"/>
        <v>9</v>
      </c>
      <c r="B10" s="109" t="str">
        <f>Sheet1!A10&amp;"/"&amp;Sheet1!B10</f>
        <v>9/2022</v>
      </c>
      <c r="C10" s="109" t="str">
        <f>Sheet1!C10&amp;" "&amp;Sheet1!D10</f>
        <v>Barbara Šuškavčević</v>
      </c>
      <c r="D10" s="23">
        <v>23.5</v>
      </c>
      <c r="E10" s="68"/>
      <c r="F10" s="72">
        <f t="shared" si="0"/>
        <v>23.5</v>
      </c>
      <c r="G10" s="72"/>
      <c r="H10" s="71"/>
      <c r="I10" s="113"/>
      <c r="J10" s="90">
        <f t="shared" si="1"/>
        <v>23.5</v>
      </c>
      <c r="K10" s="91" t="str">
        <f t="shared" si="2"/>
        <v>F</v>
      </c>
      <c r="L10" s="24"/>
      <c r="M10" s="83"/>
      <c r="N10" s="83"/>
      <c r="O10" s="85"/>
      <c r="P10" s="24"/>
      <c r="Q10" s="24"/>
      <c r="R10" s="29"/>
      <c r="S10" s="80"/>
      <c r="T10" s="25"/>
      <c r="U10" s="25"/>
    </row>
    <row r="11" spans="1:21" ht="12.75">
      <c r="A11" s="68">
        <f t="shared" si="3"/>
        <v>10</v>
      </c>
      <c r="B11" s="109" t="str">
        <f>Sheet1!A11&amp;"/"&amp;Sheet1!B11</f>
        <v>10/2022</v>
      </c>
      <c r="C11" s="109" t="str">
        <f>Sheet1!C11&amp;" "&amp;Sheet1!D11</f>
        <v>Dragana Šumić</v>
      </c>
      <c r="D11" s="31">
        <v>21.5</v>
      </c>
      <c r="E11" s="114"/>
      <c r="F11" s="72">
        <f t="shared" si="0"/>
        <v>21.5</v>
      </c>
      <c r="G11" s="72"/>
      <c r="H11" s="32"/>
      <c r="I11" s="71"/>
      <c r="J11" s="90">
        <f t="shared" si="1"/>
        <v>21.5</v>
      </c>
      <c r="K11" s="91" t="str">
        <f t="shared" si="2"/>
        <v>F</v>
      </c>
      <c r="L11" s="24"/>
      <c r="M11" s="30"/>
      <c r="N11" s="29"/>
      <c r="O11" s="24"/>
      <c r="P11" s="24"/>
      <c r="Q11" s="29"/>
      <c r="R11" s="29"/>
      <c r="S11" s="80"/>
      <c r="T11" s="25"/>
      <c r="U11" s="25"/>
    </row>
    <row r="12" spans="1:21" ht="12.75">
      <c r="A12" s="68">
        <f t="shared" si="3"/>
        <v>11</v>
      </c>
      <c r="B12" s="109" t="str">
        <f>Sheet1!A12&amp;"/"&amp;Sheet1!B12</f>
        <v>11/2022</v>
      </c>
      <c r="C12" s="109" t="str">
        <f>Sheet1!C12&amp;" "&amp;Sheet1!D12</f>
        <v>Anastasija Bubanja</v>
      </c>
      <c r="D12" s="23">
        <v>20</v>
      </c>
      <c r="E12" s="68"/>
      <c r="F12" s="72">
        <f t="shared" si="0"/>
        <v>20</v>
      </c>
      <c r="G12" s="72"/>
      <c r="H12" s="71"/>
      <c r="I12" s="71"/>
      <c r="J12" s="90">
        <f t="shared" si="1"/>
        <v>20</v>
      </c>
      <c r="K12" s="91" t="str">
        <f t="shared" si="2"/>
        <v>F</v>
      </c>
      <c r="L12" s="24"/>
      <c r="M12" s="30"/>
      <c r="N12" s="24"/>
      <c r="O12" s="87"/>
      <c r="P12" s="24"/>
      <c r="Q12" s="24"/>
      <c r="R12" s="29"/>
      <c r="S12" s="80"/>
      <c r="T12" s="25"/>
      <c r="U12" s="25"/>
    </row>
    <row r="13" spans="1:21" ht="12.75">
      <c r="A13" s="68">
        <f t="shared" si="3"/>
        <v>12</v>
      </c>
      <c r="B13" s="109" t="str">
        <f>Sheet1!A13&amp;"/"&amp;Sheet1!B13</f>
        <v>12/2022</v>
      </c>
      <c r="C13" s="109" t="str">
        <f>Sheet1!C13&amp;" "&amp;Sheet1!D13</f>
        <v>Simo Milenković</v>
      </c>
      <c r="D13" s="23"/>
      <c r="E13" s="68"/>
      <c r="F13" s="72">
        <f t="shared" si="0"/>
        <v>0</v>
      </c>
      <c r="G13" s="72"/>
      <c r="H13" s="71"/>
      <c r="I13" s="71"/>
      <c r="J13" s="90">
        <f t="shared" si="1"/>
        <v>0</v>
      </c>
      <c r="K13" s="91" t="str">
        <f t="shared" si="2"/>
        <v>F</v>
      </c>
      <c r="L13" s="24"/>
      <c r="M13" s="30"/>
      <c r="N13" s="24"/>
      <c r="O13" s="87"/>
      <c r="P13" s="24"/>
      <c r="Q13" s="24"/>
      <c r="R13" s="29"/>
      <c r="S13" s="80"/>
      <c r="T13" s="29"/>
      <c r="U13" s="25"/>
    </row>
    <row r="14" spans="1:21" ht="12.75">
      <c r="A14" s="68">
        <f t="shared" si="3"/>
        <v>13</v>
      </c>
      <c r="B14" s="109" t="str">
        <f>Sheet1!A14&amp;"/"&amp;Sheet1!B14</f>
        <v>13/2022</v>
      </c>
      <c r="C14" s="109" t="str">
        <f>Sheet1!C14&amp;" "&amp;Sheet1!D14</f>
        <v>Miloš Nedović</v>
      </c>
      <c r="D14" s="23">
        <v>23.5</v>
      </c>
      <c r="E14" s="68"/>
      <c r="F14" s="72">
        <f t="shared" si="0"/>
        <v>23.5</v>
      </c>
      <c r="G14" s="72"/>
      <c r="H14" s="71"/>
      <c r="I14" s="71"/>
      <c r="J14" s="90">
        <f t="shared" si="1"/>
        <v>23.5</v>
      </c>
      <c r="K14" s="91" t="str">
        <f t="shared" si="2"/>
        <v>F</v>
      </c>
      <c r="L14" s="24"/>
      <c r="M14" s="30"/>
      <c r="N14" s="24"/>
      <c r="O14" s="87"/>
      <c r="P14" s="24"/>
      <c r="Q14" s="24"/>
      <c r="R14" s="29"/>
      <c r="S14" s="80"/>
      <c r="T14" s="25"/>
      <c r="U14" s="25"/>
    </row>
    <row r="15" spans="1:21" ht="12.75">
      <c r="A15" s="68">
        <f t="shared" si="3"/>
        <v>14</v>
      </c>
      <c r="B15" s="109" t="str">
        <f>Sheet1!A15&amp;"/"&amp;Sheet1!B15</f>
        <v>14/2022</v>
      </c>
      <c r="C15" s="109" t="str">
        <f>Sheet1!C15&amp;" "&amp;Sheet1!D15</f>
        <v>Milica Đukić</v>
      </c>
      <c r="D15" s="23">
        <v>26.5</v>
      </c>
      <c r="E15" s="68"/>
      <c r="F15" s="72">
        <f t="shared" si="0"/>
        <v>26.5</v>
      </c>
      <c r="G15" s="72"/>
      <c r="H15" s="71"/>
      <c r="I15" s="71"/>
      <c r="J15" s="90">
        <f t="shared" si="1"/>
        <v>26.5</v>
      </c>
      <c r="K15" s="91" t="str">
        <f t="shared" si="2"/>
        <v>F</v>
      </c>
      <c r="L15" s="24"/>
      <c r="M15" s="24"/>
      <c r="N15" s="24"/>
      <c r="O15" s="24"/>
      <c r="P15" s="24"/>
      <c r="Q15" s="24"/>
      <c r="R15" s="29"/>
      <c r="S15" s="80"/>
      <c r="T15" s="25"/>
      <c r="U15" s="25"/>
    </row>
    <row r="16" spans="1:21" ht="12.75">
      <c r="A16" s="68">
        <f t="shared" si="3"/>
        <v>15</v>
      </c>
      <c r="B16" s="109" t="str">
        <f>Sheet1!A16&amp;"/"&amp;Sheet1!B16</f>
        <v>15/2022</v>
      </c>
      <c r="C16" s="109" t="str">
        <f>Sheet1!C16&amp;" "&amp;Sheet1!D16</f>
        <v>Kristina Bakić</v>
      </c>
      <c r="D16" s="23">
        <v>28.5</v>
      </c>
      <c r="E16" s="68"/>
      <c r="F16" s="72">
        <f t="shared" si="0"/>
        <v>28.5</v>
      </c>
      <c r="G16" s="72"/>
      <c r="H16" s="71"/>
      <c r="I16" s="71"/>
      <c r="J16" s="90">
        <f t="shared" si="1"/>
        <v>28.5</v>
      </c>
      <c r="K16" s="91" t="str">
        <f t="shared" si="2"/>
        <v>F</v>
      </c>
      <c r="L16" s="24"/>
      <c r="M16" s="24"/>
      <c r="N16" s="24"/>
      <c r="O16" s="24"/>
      <c r="P16" s="24"/>
      <c r="Q16" s="24"/>
      <c r="R16" s="29"/>
      <c r="S16" s="80"/>
      <c r="T16" s="25"/>
      <c r="U16" s="25"/>
    </row>
    <row r="17" spans="1:21" ht="12.75">
      <c r="A17" s="68">
        <f t="shared" si="3"/>
        <v>16</v>
      </c>
      <c r="B17" s="109" t="str">
        <f>Sheet1!A17&amp;"/"&amp;Sheet1!B17</f>
        <v>16/2022</v>
      </c>
      <c r="C17" s="109" t="str">
        <f>Sheet1!C17&amp;" "&amp;Sheet1!D17</f>
        <v>Lidija Ćorić</v>
      </c>
      <c r="D17" s="23">
        <v>27.5</v>
      </c>
      <c r="E17" s="68"/>
      <c r="F17" s="72">
        <f t="shared" si="0"/>
        <v>27.5</v>
      </c>
      <c r="G17" s="72"/>
      <c r="H17" s="71"/>
      <c r="I17" s="71"/>
      <c r="J17" s="90">
        <f t="shared" si="1"/>
        <v>27.5</v>
      </c>
      <c r="K17" s="91" t="str">
        <f t="shared" si="2"/>
        <v>F</v>
      </c>
      <c r="L17" s="24"/>
      <c r="M17" s="27"/>
      <c r="N17" s="27"/>
      <c r="O17" s="27"/>
      <c r="P17" s="27"/>
      <c r="Q17" s="24"/>
      <c r="R17" s="28"/>
      <c r="S17" s="27"/>
      <c r="T17" s="28"/>
      <c r="U17" s="16"/>
    </row>
    <row r="18" spans="1:21" ht="12.75">
      <c r="A18" s="68">
        <f t="shared" si="3"/>
        <v>17</v>
      </c>
      <c r="B18" s="109" t="str">
        <f>Sheet1!A18&amp;"/"&amp;Sheet1!B18</f>
        <v>17/2022</v>
      </c>
      <c r="C18" s="109" t="str">
        <f>Sheet1!C18&amp;" "&amp;Sheet1!D18</f>
        <v>Petar Lazarević</v>
      </c>
      <c r="D18" s="23">
        <v>25.5</v>
      </c>
      <c r="E18" s="68"/>
      <c r="F18" s="72">
        <f t="shared" si="0"/>
        <v>25.5</v>
      </c>
      <c r="G18" s="72"/>
      <c r="H18" s="71"/>
      <c r="I18" s="71"/>
      <c r="J18" s="90">
        <f t="shared" si="1"/>
        <v>25.5</v>
      </c>
      <c r="K18" s="91" t="str">
        <f t="shared" si="2"/>
        <v>F</v>
      </c>
      <c r="L18" s="24"/>
      <c r="M18" s="27"/>
      <c r="N18" s="27"/>
      <c r="O18" s="27"/>
      <c r="P18" s="27"/>
      <c r="Q18" s="24"/>
      <c r="R18" s="28"/>
      <c r="S18" s="27"/>
      <c r="T18" s="28"/>
      <c r="U18" s="16"/>
    </row>
    <row r="19" spans="1:23" ht="15.75">
      <c r="A19" s="68">
        <f t="shared" si="3"/>
        <v>18</v>
      </c>
      <c r="B19" s="109" t="str">
        <f>Sheet1!A19&amp;"/"&amp;Sheet1!B19</f>
        <v>18/2022</v>
      </c>
      <c r="C19" s="109" t="str">
        <f>Sheet1!C19&amp;" "&amp;Sheet1!D19</f>
        <v>Goran Nenezić</v>
      </c>
      <c r="D19" s="23">
        <v>23.5</v>
      </c>
      <c r="E19" s="68"/>
      <c r="F19" s="72">
        <f t="shared" si="0"/>
        <v>23.5</v>
      </c>
      <c r="G19" s="72"/>
      <c r="H19" s="71"/>
      <c r="I19" s="71"/>
      <c r="J19" s="90">
        <f t="shared" si="1"/>
        <v>23.5</v>
      </c>
      <c r="K19" s="91" t="str">
        <f t="shared" si="2"/>
        <v>F</v>
      </c>
      <c r="L19" s="84"/>
      <c r="M19" s="81"/>
      <c r="N19" s="16"/>
      <c r="O19" s="16"/>
      <c r="P19" s="16"/>
      <c r="Q19" s="16"/>
      <c r="R19" s="16"/>
      <c r="S19" s="67"/>
      <c r="T19" s="65"/>
      <c r="U19" s="66"/>
      <c r="V19" s="16"/>
      <c r="W19" s="16"/>
    </row>
    <row r="20" spans="1:23" ht="15.75">
      <c r="A20" s="68">
        <f t="shared" si="3"/>
        <v>19</v>
      </c>
      <c r="B20" s="109" t="str">
        <f>Sheet1!A20&amp;"/"&amp;Sheet1!B20</f>
        <v>19/2022</v>
      </c>
      <c r="C20" s="109" t="str">
        <f>Sheet1!C20&amp;" "&amp;Sheet1!D20</f>
        <v>Đorđije Petrić</v>
      </c>
      <c r="D20" s="23">
        <v>22.5</v>
      </c>
      <c r="E20" s="68"/>
      <c r="F20" s="72">
        <f t="shared" si="0"/>
        <v>22.5</v>
      </c>
      <c r="G20" s="72"/>
      <c r="H20" s="71"/>
      <c r="I20" s="71"/>
      <c r="J20" s="90">
        <f t="shared" si="1"/>
        <v>22.5</v>
      </c>
      <c r="K20" s="91" t="str">
        <f t="shared" si="2"/>
        <v>F</v>
      </c>
      <c r="L20" s="84"/>
      <c r="M20" s="81"/>
      <c r="N20" s="16"/>
      <c r="O20" s="16"/>
      <c r="P20" s="16"/>
      <c r="Q20" s="16"/>
      <c r="R20" s="16"/>
      <c r="S20" s="67"/>
      <c r="T20" s="65"/>
      <c r="U20" s="66"/>
      <c r="V20" s="16"/>
      <c r="W20" s="16"/>
    </row>
    <row r="21" spans="1:23" ht="15.75">
      <c r="A21" s="68">
        <f t="shared" si="3"/>
        <v>20</v>
      </c>
      <c r="B21" s="109" t="str">
        <f>Sheet1!A21&amp;"/"&amp;Sheet1!B21</f>
        <v>20/2022</v>
      </c>
      <c r="C21" s="109" t="str">
        <f>Sheet1!C21&amp;" "&amp;Sheet1!D21</f>
        <v>Peđa Zečević</v>
      </c>
      <c r="D21" s="23">
        <v>11</v>
      </c>
      <c r="E21" s="68"/>
      <c r="F21" s="72">
        <f t="shared" si="0"/>
        <v>11</v>
      </c>
      <c r="G21" s="72"/>
      <c r="H21" s="71"/>
      <c r="I21" s="71"/>
      <c r="J21" s="90">
        <f t="shared" si="1"/>
        <v>11</v>
      </c>
      <c r="K21" s="91" t="str">
        <f t="shared" si="2"/>
        <v>F</v>
      </c>
      <c r="L21" s="84"/>
      <c r="M21" s="81"/>
      <c r="N21" s="16"/>
      <c r="O21" s="16"/>
      <c r="P21" s="16"/>
      <c r="Q21" s="16"/>
      <c r="R21" s="16"/>
      <c r="S21" s="67"/>
      <c r="T21" s="65"/>
      <c r="U21" s="66"/>
      <c r="V21" s="16"/>
      <c r="W21" s="16"/>
    </row>
    <row r="22" spans="1:23" ht="15.75">
      <c r="A22" s="68">
        <f t="shared" si="3"/>
        <v>21</v>
      </c>
      <c r="B22" s="109" t="str">
        <f>Sheet1!A22&amp;"/"&amp;Sheet1!B22</f>
        <v>21/2022</v>
      </c>
      <c r="C22" s="109" t="str">
        <f>Sheet1!C22&amp;" "&amp;Sheet1!D22</f>
        <v>Luka Kusovac</v>
      </c>
      <c r="D22" s="23">
        <v>15</v>
      </c>
      <c r="E22" s="68"/>
      <c r="F22" s="72">
        <f t="shared" si="0"/>
        <v>15</v>
      </c>
      <c r="G22" s="72"/>
      <c r="H22" s="71"/>
      <c r="I22" s="71"/>
      <c r="J22" s="90">
        <f t="shared" si="1"/>
        <v>15</v>
      </c>
      <c r="K22" s="91" t="str">
        <f t="shared" si="2"/>
        <v>F</v>
      </c>
      <c r="L22" s="84"/>
      <c r="M22" s="79"/>
      <c r="N22" s="16"/>
      <c r="O22" s="16"/>
      <c r="P22" s="16"/>
      <c r="Q22" s="16"/>
      <c r="R22" s="16"/>
      <c r="S22" s="64"/>
      <c r="T22" s="65"/>
      <c r="U22" s="66"/>
      <c r="V22" s="16"/>
      <c r="W22" s="16"/>
    </row>
    <row r="23" spans="1:23" ht="15.75">
      <c r="A23" s="68">
        <f t="shared" si="3"/>
        <v>22</v>
      </c>
      <c r="B23" s="109" t="str">
        <f>Sheet1!A23&amp;"/"&amp;Sheet1!B23</f>
        <v>22/2022</v>
      </c>
      <c r="C23" s="109" t="str">
        <f>Sheet1!C23&amp;" "&amp;Sheet1!D23</f>
        <v>Andrija Jeknić</v>
      </c>
      <c r="D23" s="23">
        <v>27</v>
      </c>
      <c r="E23" s="68"/>
      <c r="F23" s="72">
        <f t="shared" si="0"/>
        <v>27</v>
      </c>
      <c r="G23" s="72"/>
      <c r="H23" s="71"/>
      <c r="I23" s="71"/>
      <c r="J23" s="90">
        <f t="shared" si="1"/>
        <v>27</v>
      </c>
      <c r="K23" s="91" t="str">
        <f t="shared" si="2"/>
        <v>F</v>
      </c>
      <c r="L23" s="16"/>
      <c r="M23" s="79"/>
      <c r="N23" s="16"/>
      <c r="O23" s="16"/>
      <c r="P23" s="16"/>
      <c r="Q23" s="16"/>
      <c r="R23" s="16"/>
      <c r="S23" s="67"/>
      <c r="T23" s="65"/>
      <c r="U23" s="66"/>
      <c r="V23" s="16"/>
      <c r="W23" s="16"/>
    </row>
    <row r="24" spans="1:23" ht="15.75">
      <c r="A24" s="68">
        <f t="shared" si="3"/>
        <v>23</v>
      </c>
      <c r="B24" s="109" t="str">
        <f>Sheet1!A24&amp;"/"&amp;Sheet1!B24</f>
        <v>23/2022</v>
      </c>
      <c r="C24" s="109" t="str">
        <f>Sheet1!C24&amp;" "&amp;Sheet1!D24</f>
        <v>Ilija Aleksić</v>
      </c>
      <c r="D24" s="23">
        <v>26.5</v>
      </c>
      <c r="E24" s="68"/>
      <c r="F24" s="72">
        <f>IF(E24,E24,D24)</f>
        <v>26.5</v>
      </c>
      <c r="G24" s="72"/>
      <c r="H24" s="71"/>
      <c r="I24" s="71"/>
      <c r="J24" s="90">
        <f>F24+G24+IF(I24,I24,H24)</f>
        <v>26.5</v>
      </c>
      <c r="K24" s="91" t="str">
        <f>IF(J24&gt;=90,"A",IF(J24&gt;=80,"B",IF(J24&gt;=70,"C",IF(J24&gt;=60,"D",IF(J24&gt;=50,"E","F")))))</f>
        <v>F</v>
      </c>
      <c r="L24" s="16"/>
      <c r="M24" s="79"/>
      <c r="N24" s="16"/>
      <c r="O24" s="16"/>
      <c r="P24" s="16"/>
      <c r="Q24" s="16"/>
      <c r="R24" s="16"/>
      <c r="S24" s="67"/>
      <c r="T24" s="65"/>
      <c r="U24" s="66"/>
      <c r="V24" s="16"/>
      <c r="W24" s="16"/>
    </row>
    <row r="25" spans="1:23" ht="15.75">
      <c r="A25" s="68">
        <f t="shared" si="3"/>
        <v>24</v>
      </c>
      <c r="B25" s="109" t="str">
        <f>Sheet1!A25&amp;"/"&amp;Sheet1!B25</f>
        <v>24/2022</v>
      </c>
      <c r="C25" s="109" t="str">
        <f>Sheet1!C25&amp;" "&amp;Sheet1!D25</f>
        <v>Balša Marković</v>
      </c>
      <c r="D25" s="23">
        <v>0</v>
      </c>
      <c r="E25" s="68"/>
      <c r="F25" s="72">
        <f>IF(E25,E25,D25)</f>
        <v>0</v>
      </c>
      <c r="G25" s="72"/>
      <c r="H25" s="71"/>
      <c r="I25" s="71"/>
      <c r="J25" s="90">
        <f>F25+G25+IF(I25,I25,H25)</f>
        <v>0</v>
      </c>
      <c r="K25" s="91" t="str">
        <f>IF(J25&gt;=90,"A",IF(J25&gt;=80,"B",IF(J25&gt;=70,"C",IF(J25&gt;=60,"D",IF(J25&gt;=50,"E","F")))))</f>
        <v>F</v>
      </c>
      <c r="L25" s="16"/>
      <c r="M25" s="79"/>
      <c r="N25" s="16"/>
      <c r="O25" s="16"/>
      <c r="P25" s="16"/>
      <c r="Q25" s="16"/>
      <c r="R25" s="16"/>
      <c r="S25" s="67"/>
      <c r="T25" s="65"/>
      <c r="U25" s="66"/>
      <c r="V25" s="16"/>
      <c r="W25" s="16"/>
    </row>
    <row r="26" spans="1:23" ht="12.75">
      <c r="A26" s="16"/>
      <c r="B26" s="82"/>
      <c r="C26" s="82"/>
      <c r="D26" s="27"/>
      <c r="E26" s="16"/>
      <c r="F26" s="16"/>
      <c r="G26" s="16"/>
      <c r="H26" s="16"/>
      <c r="I26" s="16"/>
      <c r="J26" s="16"/>
      <c r="K26" s="16"/>
      <c r="L26" s="16"/>
      <c r="M26" s="79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3:23" ht="12.75">
      <c r="C27" s="1"/>
      <c r="M27" s="26"/>
      <c r="S27" s="16"/>
      <c r="T27" s="16"/>
      <c r="U27" s="16"/>
      <c r="V27" s="16"/>
      <c r="W27" s="16"/>
    </row>
    <row r="28" spans="3:23" ht="12.75">
      <c r="C28" s="1"/>
      <c r="M28" s="26"/>
      <c r="S28" s="16"/>
      <c r="T28" s="16"/>
      <c r="U28" s="16"/>
      <c r="V28" s="16"/>
      <c r="W28" s="16"/>
    </row>
    <row r="29" spans="3:23" ht="12.75">
      <c r="C29" s="1"/>
      <c r="M29" s="26"/>
      <c r="V29" s="16"/>
      <c r="W29" s="16"/>
    </row>
    <row r="30" spans="3:13" ht="12.75">
      <c r="C30" s="1"/>
      <c r="M30" s="26"/>
    </row>
    <row r="31" spans="3:13" ht="12.75">
      <c r="C31" s="1"/>
      <c r="M31" s="26"/>
    </row>
    <row r="32" spans="3:13" ht="12.75">
      <c r="C32" s="1"/>
      <c r="M32" s="26"/>
    </row>
    <row r="33" spans="3:13" ht="12.75">
      <c r="C33" s="1"/>
      <c r="M33" s="26"/>
    </row>
    <row r="34" spans="3:13" ht="12.75">
      <c r="C34" s="1"/>
      <c r="M34" s="26"/>
    </row>
    <row r="35" spans="3:13" ht="12.75">
      <c r="C35" s="1"/>
      <c r="M35" s="26"/>
    </row>
    <row r="36" spans="3:13" ht="12.75">
      <c r="C36" s="1"/>
      <c r="M36" s="26"/>
    </row>
    <row r="37" spans="3:13" ht="12.75">
      <c r="C37" s="1"/>
      <c r="M37" s="26"/>
    </row>
    <row r="38" spans="3:13" ht="12.75">
      <c r="C38" s="1"/>
      <c r="M38" s="26"/>
    </row>
    <row r="39" spans="3:13" ht="12.75">
      <c r="C39" s="1"/>
      <c r="M39" s="26"/>
    </row>
    <row r="40" spans="3:13" ht="12.75">
      <c r="C40" s="1"/>
      <c r="M40" s="26"/>
    </row>
    <row r="41" spans="3:13" ht="12.75">
      <c r="C41" s="1"/>
      <c r="M41" s="26"/>
    </row>
    <row r="42" spans="3:13" ht="12.75">
      <c r="C42" s="1"/>
      <c r="M42" s="26"/>
    </row>
    <row r="43" spans="3:13" ht="12.75">
      <c r="C43" s="1"/>
      <c r="M43" s="26"/>
    </row>
    <row r="44" spans="3:13" ht="12.75">
      <c r="C44" s="1"/>
      <c r="M44" s="26"/>
    </row>
    <row r="45" spans="3:13" ht="12.75">
      <c r="C45" s="1"/>
      <c r="M45" s="26"/>
    </row>
    <row r="46" spans="3:13" ht="12.75">
      <c r="C46" s="1"/>
      <c r="M46" s="26"/>
    </row>
    <row r="47" spans="3:13" ht="12.75">
      <c r="C47" s="1"/>
      <c r="M47" s="26"/>
    </row>
    <row r="48" spans="3:13" ht="12.75">
      <c r="C48" s="1"/>
      <c r="M48" s="26"/>
    </row>
    <row r="49" spans="3:13" ht="12.75">
      <c r="C49" s="1"/>
      <c r="M49" s="26"/>
    </row>
    <row r="50" spans="3:13" ht="12.75">
      <c r="C50" s="1"/>
      <c r="M50" s="26"/>
    </row>
    <row r="51" spans="3:13" ht="12.75">
      <c r="C51" s="1"/>
      <c r="M51" s="26"/>
    </row>
    <row r="52" spans="3:13" ht="12.75">
      <c r="C52" s="1"/>
      <c r="M52" s="26"/>
    </row>
    <row r="53" spans="3:13" ht="12.75">
      <c r="C53" s="1"/>
      <c r="M53" s="26"/>
    </row>
    <row r="54" spans="3:13" ht="12.75">
      <c r="C54" s="1"/>
      <c r="M54" s="26"/>
    </row>
    <row r="55" spans="3:13" ht="12.75">
      <c r="C55" s="1"/>
      <c r="M55" s="26"/>
    </row>
    <row r="56" spans="3:13" ht="12.75">
      <c r="C56" s="1"/>
      <c r="M56" s="26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7" topLeftCell="A19" activePane="bottomLeft" state="frozen"/>
      <selection pane="topLeft" activeCell="A1" sqref="A1"/>
      <selection pane="bottomLeft" activeCell="G34" sqref="G34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21.14062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28" t="s">
        <v>1</v>
      </c>
      <c r="B1" s="129"/>
      <c r="C1" s="129"/>
      <c r="D1" s="129"/>
      <c r="E1" s="129"/>
      <c r="F1" s="129"/>
      <c r="G1" s="129"/>
      <c r="H1" s="120"/>
      <c r="I1" s="121"/>
      <c r="J1" s="18"/>
      <c r="K1" s="18"/>
    </row>
    <row r="2" spans="1:11" ht="15">
      <c r="A2" s="33" t="s">
        <v>2</v>
      </c>
      <c r="B2" s="18"/>
      <c r="C2" s="38" t="s">
        <v>50</v>
      </c>
      <c r="D2" s="17"/>
      <c r="E2" s="17"/>
      <c r="F2" s="34" t="s">
        <v>3</v>
      </c>
      <c r="G2" s="62" t="s">
        <v>52</v>
      </c>
      <c r="H2" s="97"/>
      <c r="I2" s="35"/>
      <c r="J2" s="18"/>
      <c r="K2" s="18"/>
    </row>
    <row r="3" spans="1:11" ht="15">
      <c r="A3" s="39" t="s">
        <v>51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3"/>
      <c r="B4" s="74"/>
      <c r="C4" s="74"/>
      <c r="D4" s="75"/>
      <c r="E4" s="75"/>
      <c r="F4" s="75"/>
      <c r="G4" s="75"/>
      <c r="H4" s="74"/>
      <c r="I4" s="76"/>
      <c r="J4" s="18"/>
      <c r="K4" s="18"/>
    </row>
    <row r="5" spans="1:10" ht="26.25" customHeight="1" thickBot="1">
      <c r="A5" s="37" t="s">
        <v>15</v>
      </c>
      <c r="B5" s="19"/>
      <c r="C5" s="98" t="s">
        <v>23</v>
      </c>
      <c r="D5" s="99"/>
      <c r="E5" s="116"/>
      <c r="F5" s="99"/>
      <c r="G5" s="99"/>
      <c r="H5" s="124" t="s">
        <v>14</v>
      </c>
      <c r="I5" s="124" t="s">
        <v>4</v>
      </c>
      <c r="J5" s="18"/>
    </row>
    <row r="6" spans="1:10" ht="13.5" thickBot="1">
      <c r="A6" s="63" t="s">
        <v>5</v>
      </c>
      <c r="B6" s="20" t="s">
        <v>12</v>
      </c>
      <c r="C6" s="127" t="s">
        <v>20</v>
      </c>
      <c r="D6" s="122"/>
      <c r="E6" s="118" t="s">
        <v>58</v>
      </c>
      <c r="F6" s="122" t="s">
        <v>13</v>
      </c>
      <c r="G6" s="123"/>
      <c r="H6" s="125"/>
      <c r="I6" s="125"/>
      <c r="J6" s="18"/>
    </row>
    <row r="7" spans="1:10" ht="12.75">
      <c r="A7" s="100"/>
      <c r="B7" s="101"/>
      <c r="C7" s="102" t="s">
        <v>17</v>
      </c>
      <c r="D7" s="103" t="s">
        <v>18</v>
      </c>
      <c r="E7" s="117"/>
      <c r="F7" s="102" t="s">
        <v>21</v>
      </c>
      <c r="G7" s="104" t="s">
        <v>22</v>
      </c>
      <c r="H7" s="126"/>
      <c r="I7" s="126"/>
      <c r="J7" s="18"/>
    </row>
    <row r="8" spans="1:10" ht="12.75">
      <c r="A8" s="69" t="str">
        <f>IF(ISBLANK(Rezultati!B2),"",Rezultati!B2)</f>
        <v>1/2022</v>
      </c>
      <c r="B8" s="70" t="str">
        <f>IF(ISBLANK(Rezultati!C2),"",Rezultati!C2)</f>
        <v>Milorad Obradović</v>
      </c>
      <c r="C8" s="105">
        <f>IF(ISBLANK(Rezultati!D2),"",Rezultati!D2)</f>
        <v>29.5</v>
      </c>
      <c r="D8" s="105">
        <f>IF(ISBLANK(Rezultati!E2),"",Rezultati!E2)</f>
      </c>
      <c r="E8" s="105">
        <f>IF(ISBLANK(Rezultati!G2),"",Rezultati!G2)</f>
      </c>
      <c r="F8" s="105">
        <f>IF(ISBLANK(Rezultati!H2),"",Rezultati!H2)</f>
      </c>
      <c r="G8" s="105">
        <f>IF(ISBLANK(Rezultati!I2),"",Rezultati!I2)</f>
      </c>
      <c r="H8" s="105">
        <f>IF(ISBLANK(Rezultati!J2),"",Rezultati!J2)</f>
        <v>29.5</v>
      </c>
      <c r="I8" s="106" t="str">
        <f>IF(Rezultati!J2&lt;50,"F",IF(Rezultati!J2&lt;60,"E",IF(Rezultati!J2&lt;70,"D",IF(Rezultati!J2&lt;80,"C",IF(Rezultati!J2&lt;90,"B","A")))))</f>
        <v>F</v>
      </c>
      <c r="J8" s="18"/>
    </row>
    <row r="9" spans="1:10" ht="12.75">
      <c r="A9" s="69" t="str">
        <f>IF(ISBLANK(Rezultati!B3),"",Rezultati!B3)</f>
        <v>2/2022</v>
      </c>
      <c r="B9" s="70" t="str">
        <f>IF(ISBLANK(Rezultati!C3),"",Rezultati!C3)</f>
        <v>Nađa Mirković</v>
      </c>
      <c r="C9" s="105">
        <f>IF(ISBLANK(Rezultati!D3),"",Rezultati!D3)</f>
        <v>30</v>
      </c>
      <c r="D9" s="105">
        <f>IF(ISBLANK(Rezultati!E3),"",Rezultati!E3)</f>
      </c>
      <c r="E9" s="105">
        <f>IF(ISBLANK(Rezultati!G3),"",Rezultati!G3)</f>
      </c>
      <c r="F9" s="105">
        <f>IF(ISBLANK(Rezultati!H3),"",Rezultati!H3)</f>
      </c>
      <c r="G9" s="105">
        <f>IF(ISBLANK(Rezultati!I3),"",Rezultati!I3)</f>
      </c>
      <c r="H9" s="105">
        <f>IF(ISBLANK(Rezultati!J3),"",Rezultati!J3)</f>
        <v>30</v>
      </c>
      <c r="I9" s="106" t="str">
        <f>IF(Rezultati!J3&lt;50,"F",IF(Rezultati!J3&lt;60,"E",IF(Rezultati!J3&lt;70,"D",IF(Rezultati!J3&lt;80,"C",IF(Rezultati!J3&lt;90,"B","A")))))</f>
        <v>F</v>
      </c>
      <c r="J9" s="18"/>
    </row>
    <row r="10" spans="1:10" ht="12.75">
      <c r="A10" s="69" t="str">
        <f>IF(ISBLANK(Rezultati!B4),"",Rezultati!B4)</f>
        <v>3/2022</v>
      </c>
      <c r="B10" s="70" t="str">
        <f>IF(ISBLANK(Rezultati!C4),"",Rezultati!C4)</f>
        <v>Milica Dragić</v>
      </c>
      <c r="C10" s="105">
        <f>IF(ISBLANK(Rezultati!D4),"",Rezultati!D4)</f>
        <v>29.5</v>
      </c>
      <c r="D10" s="105">
        <f>IF(ISBLANK(Rezultati!E4),"",Rezultati!E4)</f>
      </c>
      <c r="E10" s="105">
        <f>IF(ISBLANK(Rezultati!G4),"",Rezultati!G4)</f>
      </c>
      <c r="F10" s="105">
        <f>IF(ISBLANK(Rezultati!H4),"",Rezultati!H4)</f>
      </c>
      <c r="G10" s="105">
        <f>IF(ISBLANK(Rezultati!I4),"",Rezultati!I4)</f>
      </c>
      <c r="H10" s="105">
        <f>IF(ISBLANK(Rezultati!J4),"",Rezultati!J4)</f>
        <v>29.5</v>
      </c>
      <c r="I10" s="106" t="str">
        <f>IF(Rezultati!J4&lt;50,"F",IF(Rezultati!J4&lt;60,"E",IF(Rezultati!J4&lt;70,"D",IF(Rezultati!J4&lt;80,"C",IF(Rezultati!J4&lt;90,"B","A")))))</f>
        <v>F</v>
      </c>
      <c r="J10" s="18"/>
    </row>
    <row r="11" spans="1:10" ht="12.75">
      <c r="A11" s="69" t="str">
        <f>IF(ISBLANK(Rezultati!B5),"",Rezultati!B5)</f>
        <v>4/2022</v>
      </c>
      <c r="B11" s="70" t="str">
        <f>IF(ISBLANK(Rezultati!C5),"",Rezultati!C5)</f>
        <v>Milica Sošić</v>
      </c>
      <c r="C11" s="105">
        <f>IF(ISBLANK(Rezultati!D5),"",Rezultati!D5)</f>
        <v>29</v>
      </c>
      <c r="D11" s="105">
        <f>IF(ISBLANK(Rezultati!E5),"",Rezultati!E5)</f>
      </c>
      <c r="E11" s="105">
        <f>IF(ISBLANK(Rezultati!G5),"",Rezultati!G5)</f>
      </c>
      <c r="F11" s="105">
        <f>IF(ISBLANK(Rezultati!H5),"",Rezultati!H5)</f>
      </c>
      <c r="G11" s="105">
        <f>IF(ISBLANK(Rezultati!I5),"",Rezultati!I5)</f>
      </c>
      <c r="H11" s="105">
        <f>IF(ISBLANK(Rezultati!J5),"",Rezultati!J5)</f>
        <v>29</v>
      </c>
      <c r="I11" s="106" t="str">
        <f>IF(Rezultati!J5&lt;50,"F",IF(Rezultati!J5&lt;60,"E",IF(Rezultati!J5&lt;70,"D",IF(Rezultati!J5&lt;80,"C",IF(Rezultati!J5&lt;90,"B","A")))))</f>
        <v>F</v>
      </c>
      <c r="J11" s="18"/>
    </row>
    <row r="12" spans="1:10" ht="12.75">
      <c r="A12" s="69" t="str">
        <f>IF(ISBLANK(Rezultati!B6),"",Rezultati!B6)</f>
        <v>5/2022</v>
      </c>
      <c r="B12" s="70" t="str">
        <f>IF(ISBLANK(Rezultati!C6),"",Rezultati!C6)</f>
        <v>Irena Laković</v>
      </c>
      <c r="C12" s="105">
        <f>IF(ISBLANK(Rezultati!D6),"",Rezultati!D6)</f>
        <v>29.5</v>
      </c>
      <c r="D12" s="105">
        <f>IF(ISBLANK(Rezultati!E6),"",Rezultati!E6)</f>
      </c>
      <c r="E12" s="105">
        <f>IF(ISBLANK(Rezultati!G6),"",Rezultati!G6)</f>
      </c>
      <c r="F12" s="105">
        <f>IF(ISBLANK(Rezultati!H6),"",Rezultati!H6)</f>
      </c>
      <c r="G12" s="105">
        <f>IF(ISBLANK(Rezultati!I6),"",Rezultati!I6)</f>
      </c>
      <c r="H12" s="105">
        <f>IF(ISBLANK(Rezultati!J6),"",Rezultati!J6)</f>
        <v>29.5</v>
      </c>
      <c r="I12" s="106" t="str">
        <f>IF(Rezultati!J6&lt;50,"F",IF(Rezultati!J6&lt;60,"E",IF(Rezultati!J6&lt;70,"D",IF(Rezultati!J6&lt;80,"C",IF(Rezultati!J6&lt;90,"B","A")))))</f>
        <v>F</v>
      </c>
      <c r="J12" s="18"/>
    </row>
    <row r="13" spans="1:10" ht="12.75">
      <c r="A13" s="69" t="str">
        <f>IF(ISBLANK(Rezultati!B7),"",Rezultati!B7)</f>
        <v>6/2022</v>
      </c>
      <c r="B13" s="70" t="str">
        <f>IF(ISBLANK(Rezultati!C7),"",Rezultati!C7)</f>
        <v>Sanja Lagator</v>
      </c>
      <c r="C13" s="105">
        <f>IF(ISBLANK(Rezultati!D7),"",Rezultati!D7)</f>
        <v>25</v>
      </c>
      <c r="D13" s="105">
        <f>IF(ISBLANK(Rezultati!E7),"",Rezultati!E7)</f>
      </c>
      <c r="E13" s="105">
        <f>IF(ISBLANK(Rezultati!G7),"",Rezultati!G7)</f>
      </c>
      <c r="F13" s="105">
        <f>IF(ISBLANK(Rezultati!H7),"",Rezultati!H7)</f>
      </c>
      <c r="G13" s="105">
        <f>IF(ISBLANK(Rezultati!I7),"",Rezultati!I7)</f>
      </c>
      <c r="H13" s="105">
        <f>IF(ISBLANK(Rezultati!J7),"",Rezultati!J7)</f>
        <v>25</v>
      </c>
      <c r="I13" s="106" t="str">
        <f>IF(Rezultati!J7&lt;50,"F",IF(Rezultati!J7&lt;60,"E",IF(Rezultati!J7&lt;70,"D",IF(Rezultati!J7&lt;80,"C",IF(Rezultati!J7&lt;90,"B","A")))))</f>
        <v>F</v>
      </c>
      <c r="J13" s="18"/>
    </row>
    <row r="14" spans="1:10" ht="12.75">
      <c r="A14" s="69" t="str">
        <f>IF(ISBLANK(Rezultati!B8),"",Rezultati!B8)</f>
        <v>7/2022</v>
      </c>
      <c r="B14" s="70" t="str">
        <f>IF(ISBLANK(Rezultati!C8),"",Rezultati!C8)</f>
        <v>Balša Ljumović</v>
      </c>
      <c r="C14" s="105">
        <f>IF(ISBLANK(Rezultati!D8),"",Rezultati!D8)</f>
        <v>24.5</v>
      </c>
      <c r="D14" s="105">
        <f>IF(ISBLANK(Rezultati!E8),"",Rezultati!E8)</f>
      </c>
      <c r="E14" s="105">
        <f>IF(ISBLANK(Rezultati!G8),"",Rezultati!G8)</f>
      </c>
      <c r="F14" s="105">
        <f>IF(ISBLANK(Rezultati!H8),"",Rezultati!H8)</f>
      </c>
      <c r="G14" s="105">
        <f>IF(ISBLANK(Rezultati!I8),"",Rezultati!I8)</f>
      </c>
      <c r="H14" s="105">
        <f>IF(ISBLANK(Rezultati!J8),"",Rezultati!J8)</f>
        <v>24.5</v>
      </c>
      <c r="I14" s="106" t="str">
        <f>IF(Rezultati!J8&lt;50,"F",IF(Rezultati!J8&lt;60,"E",IF(Rezultati!J8&lt;70,"D",IF(Rezultati!J8&lt;80,"C",IF(Rezultati!J8&lt;90,"B","A")))))</f>
        <v>F</v>
      </c>
      <c r="J14" s="18"/>
    </row>
    <row r="15" spans="1:10" ht="12.75">
      <c r="A15" s="69" t="str">
        <f>IF(ISBLANK(Rezultati!B9),"",Rezultati!B9)</f>
        <v>8/2022</v>
      </c>
      <c r="B15" s="70" t="str">
        <f>IF(ISBLANK(Rezultati!C9),"",Rezultati!C9)</f>
        <v>Eva Stella Lekić</v>
      </c>
      <c r="C15" s="105">
        <f>IF(ISBLANK(Rezultati!D9),"",Rezultati!D9)</f>
      </c>
      <c r="D15" s="105">
        <f>IF(ISBLANK(Rezultati!E9),"",Rezultati!E9)</f>
      </c>
      <c r="E15" s="105">
        <f>IF(ISBLANK(Rezultati!G9),"",Rezultati!G9)</f>
      </c>
      <c r="F15" s="105">
        <f>IF(ISBLANK(Rezultati!H9),"",Rezultati!H9)</f>
      </c>
      <c r="G15" s="105">
        <f>IF(ISBLANK(Rezultati!I9),"",Rezultati!I9)</f>
      </c>
      <c r="H15" s="105">
        <f>IF(ISBLANK(Rezultati!J9),"",Rezultati!J9)</f>
        <v>0</v>
      </c>
      <c r="I15" s="106" t="str">
        <f>IF(Rezultati!J9&lt;50,"F",IF(Rezultati!J9&lt;60,"E",IF(Rezultati!J9&lt;70,"D",IF(Rezultati!J9&lt;80,"C",IF(Rezultati!J9&lt;90,"B","A")))))</f>
        <v>F</v>
      </c>
      <c r="J15" s="18"/>
    </row>
    <row r="16" spans="1:10" ht="12.75">
      <c r="A16" s="69" t="str">
        <f>IF(ISBLANK(Rezultati!B10),"",Rezultati!B10)</f>
        <v>9/2022</v>
      </c>
      <c r="B16" s="70" t="str">
        <f>IF(ISBLANK(Rezultati!C10),"",Rezultati!C10)</f>
        <v>Barbara Šuškavčević</v>
      </c>
      <c r="C16" s="105">
        <f>IF(ISBLANK(Rezultati!D10),"",Rezultati!D10)</f>
        <v>23.5</v>
      </c>
      <c r="D16" s="105">
        <f>IF(ISBLANK(Rezultati!E10),"",Rezultati!E10)</f>
      </c>
      <c r="E16" s="105">
        <f>IF(ISBLANK(Rezultati!G10),"",Rezultati!G10)</f>
      </c>
      <c r="F16" s="105">
        <f>IF(ISBLANK(Rezultati!H10),"",Rezultati!H10)</f>
      </c>
      <c r="G16" s="105">
        <f>IF(ISBLANK(Rezultati!I10),"",Rezultati!I10)</f>
      </c>
      <c r="H16" s="105">
        <f>IF(ISBLANK(Rezultati!J10),"",Rezultati!J10)</f>
        <v>23.5</v>
      </c>
      <c r="I16" s="106" t="str">
        <f>IF(Rezultati!J10&lt;50,"F",IF(Rezultati!J10&lt;60,"E",IF(Rezultati!J10&lt;70,"D",IF(Rezultati!J10&lt;80,"C",IF(Rezultati!J10&lt;90,"B","A")))))</f>
        <v>F</v>
      </c>
      <c r="J16" s="18"/>
    </row>
    <row r="17" spans="1:10" ht="12.75">
      <c r="A17" s="69" t="str">
        <f>IF(ISBLANK(Rezultati!B11),"",Rezultati!B11)</f>
        <v>10/2022</v>
      </c>
      <c r="B17" s="70" t="str">
        <f>IF(ISBLANK(Rezultati!C11),"",Rezultati!C11)</f>
        <v>Dragana Šumić</v>
      </c>
      <c r="C17" s="105">
        <f>IF(ISBLANK(Rezultati!D11),"",Rezultati!D11)</f>
        <v>21.5</v>
      </c>
      <c r="D17" s="105">
        <f>IF(ISBLANK(Rezultati!E11),"",Rezultati!E11)</f>
      </c>
      <c r="E17" s="105">
        <f>IF(ISBLANK(Rezultati!G11),"",Rezultati!G11)</f>
      </c>
      <c r="F17" s="105">
        <f>IF(ISBLANK(Rezultati!H11),"",Rezultati!H11)</f>
      </c>
      <c r="G17" s="105">
        <f>IF(ISBLANK(Rezultati!I11),"",Rezultati!I11)</f>
      </c>
      <c r="H17" s="105">
        <f>IF(ISBLANK(Rezultati!J11),"",Rezultati!J11)</f>
        <v>21.5</v>
      </c>
      <c r="I17" s="106" t="str">
        <f>IF(Rezultati!J11&lt;50,"F",IF(Rezultati!J11&lt;60,"E",IF(Rezultati!J11&lt;70,"D",IF(Rezultati!J11&lt;80,"C",IF(Rezultati!J11&lt;90,"B","A")))))</f>
        <v>F</v>
      </c>
      <c r="J17" s="18"/>
    </row>
    <row r="18" spans="1:10" ht="12.75">
      <c r="A18" s="69" t="str">
        <f>IF(ISBLANK(Rezultati!B12),"",Rezultati!B12)</f>
        <v>11/2022</v>
      </c>
      <c r="B18" s="70" t="str">
        <f>IF(ISBLANK(Rezultati!C12),"",Rezultati!C12)</f>
        <v>Anastasija Bubanja</v>
      </c>
      <c r="C18" s="105">
        <f>IF(ISBLANK(Rezultati!D12),"",Rezultati!D12)</f>
        <v>20</v>
      </c>
      <c r="D18" s="105">
        <f>IF(ISBLANK(Rezultati!E12),"",Rezultati!E12)</f>
      </c>
      <c r="E18" s="105">
        <f>IF(ISBLANK(Rezultati!G12),"",Rezultati!G12)</f>
      </c>
      <c r="F18" s="105">
        <f>IF(ISBLANK(Rezultati!H12),"",Rezultati!H12)</f>
      </c>
      <c r="G18" s="105">
        <f>IF(ISBLANK(Rezultati!I12),"",Rezultati!I12)</f>
      </c>
      <c r="H18" s="105">
        <f>IF(ISBLANK(Rezultati!J12),"",Rezultati!J12)</f>
        <v>20</v>
      </c>
      <c r="I18" s="106" t="str">
        <f>IF(Rezultati!J12&lt;50,"F",IF(Rezultati!J12&lt;60,"E",IF(Rezultati!J12&lt;70,"D",IF(Rezultati!J12&lt;80,"C",IF(Rezultati!J12&lt;90,"B","A")))))</f>
        <v>F</v>
      </c>
      <c r="J18" s="18"/>
    </row>
    <row r="19" spans="1:10" ht="12.75">
      <c r="A19" s="69" t="str">
        <f>IF(ISBLANK(Rezultati!B13),"",Rezultati!B13)</f>
        <v>12/2022</v>
      </c>
      <c r="B19" s="70" t="str">
        <f>IF(ISBLANK(Rezultati!C13),"",Rezultati!C13)</f>
        <v>Simo Milenković</v>
      </c>
      <c r="C19" s="105">
        <f>IF(ISBLANK(Rezultati!D13),"",Rezultati!D13)</f>
      </c>
      <c r="D19" s="105">
        <f>IF(ISBLANK(Rezultati!E13),"",Rezultati!E13)</f>
      </c>
      <c r="E19" s="105">
        <f>IF(ISBLANK(Rezultati!G13),"",Rezultati!G13)</f>
      </c>
      <c r="F19" s="105">
        <f>IF(ISBLANK(Rezultati!H13),"",Rezultati!H13)</f>
      </c>
      <c r="G19" s="105">
        <f>IF(ISBLANK(Rezultati!I13),"",Rezultati!I13)</f>
      </c>
      <c r="H19" s="105">
        <f>IF(ISBLANK(Rezultati!J13),"",Rezultati!J13)</f>
        <v>0</v>
      </c>
      <c r="I19" s="106" t="str">
        <f>IF(Rezultati!J13&lt;50,"F",IF(Rezultati!J13&lt;60,"E",IF(Rezultati!J13&lt;70,"D",IF(Rezultati!J13&lt;80,"C",IF(Rezultati!J13&lt;90,"B","A")))))</f>
        <v>F</v>
      </c>
      <c r="J19" s="18"/>
    </row>
    <row r="20" spans="1:10" ht="12.75">
      <c r="A20" s="69" t="str">
        <f>IF(ISBLANK(Rezultati!B14),"",Rezultati!B14)</f>
        <v>13/2022</v>
      </c>
      <c r="B20" s="70" t="str">
        <f>IF(ISBLANK(Rezultati!C14),"",Rezultati!C14)</f>
        <v>Miloš Nedović</v>
      </c>
      <c r="C20" s="105">
        <f>IF(ISBLANK(Rezultati!D14),"",Rezultati!D14)</f>
        <v>23.5</v>
      </c>
      <c r="D20" s="105">
        <f>IF(ISBLANK(Rezultati!E14),"",Rezultati!E14)</f>
      </c>
      <c r="E20" s="105">
        <f>IF(ISBLANK(Rezultati!G14),"",Rezultati!G14)</f>
      </c>
      <c r="F20" s="105">
        <f>IF(ISBLANK(Rezultati!H14),"",Rezultati!H14)</f>
      </c>
      <c r="G20" s="105">
        <f>IF(ISBLANK(Rezultati!I14),"",Rezultati!I14)</f>
      </c>
      <c r="H20" s="105">
        <f>IF(ISBLANK(Rezultati!J14),"",Rezultati!J14)</f>
        <v>23.5</v>
      </c>
      <c r="I20" s="106" t="str">
        <f>IF(Rezultati!J14&lt;50,"F",IF(Rezultati!J14&lt;60,"E",IF(Rezultati!J14&lt;70,"D",IF(Rezultati!J14&lt;80,"C",IF(Rezultati!J14&lt;90,"B","A")))))</f>
        <v>F</v>
      </c>
      <c r="J20" s="18"/>
    </row>
    <row r="21" spans="1:10" ht="12.75">
      <c r="A21" s="69" t="str">
        <f>IF(ISBLANK(Rezultati!B15),"",Rezultati!B15)</f>
        <v>14/2022</v>
      </c>
      <c r="B21" s="70" t="str">
        <f>IF(ISBLANK(Rezultati!C15),"",Rezultati!C15)</f>
        <v>Milica Đukić</v>
      </c>
      <c r="C21" s="105">
        <f>IF(ISBLANK(Rezultati!D15),"",Rezultati!D15)</f>
        <v>26.5</v>
      </c>
      <c r="D21" s="105">
        <f>IF(ISBLANK(Rezultati!E15),"",Rezultati!E15)</f>
      </c>
      <c r="E21" s="105">
        <f>IF(ISBLANK(Rezultati!G15),"",Rezultati!G15)</f>
      </c>
      <c r="F21" s="105">
        <f>IF(ISBLANK(Rezultati!H15),"",Rezultati!H15)</f>
      </c>
      <c r="G21" s="105">
        <f>IF(ISBLANK(Rezultati!I15),"",Rezultati!I15)</f>
      </c>
      <c r="H21" s="105">
        <f>IF(ISBLANK(Rezultati!J15),"",Rezultati!J15)</f>
        <v>26.5</v>
      </c>
      <c r="I21" s="106" t="str">
        <f>IF(Rezultati!J15&lt;50,"F",IF(Rezultati!J15&lt;60,"E",IF(Rezultati!J15&lt;70,"D",IF(Rezultati!J15&lt;80,"C",IF(Rezultati!J15&lt;90,"B","A")))))</f>
        <v>F</v>
      </c>
      <c r="J21" s="18"/>
    </row>
    <row r="22" spans="1:10" ht="12.75">
      <c r="A22" s="69" t="str">
        <f>IF(ISBLANK(Rezultati!B16),"",Rezultati!B16)</f>
        <v>15/2022</v>
      </c>
      <c r="B22" s="70" t="str">
        <f>IF(ISBLANK(Rezultati!C16),"",Rezultati!C16)</f>
        <v>Kristina Bakić</v>
      </c>
      <c r="C22" s="105">
        <f>IF(ISBLANK(Rezultati!D16),"",Rezultati!D16)</f>
        <v>28.5</v>
      </c>
      <c r="D22" s="105">
        <f>IF(ISBLANK(Rezultati!E16),"",Rezultati!E16)</f>
      </c>
      <c r="E22" s="105">
        <f>IF(ISBLANK(Rezultati!G16),"",Rezultati!G16)</f>
      </c>
      <c r="F22" s="105">
        <f>IF(ISBLANK(Rezultati!H16),"",Rezultati!H16)</f>
      </c>
      <c r="G22" s="105">
        <f>IF(ISBLANK(Rezultati!I16),"",Rezultati!I16)</f>
      </c>
      <c r="H22" s="105">
        <f>IF(ISBLANK(Rezultati!J16),"",Rezultati!J16)</f>
        <v>28.5</v>
      </c>
      <c r="I22" s="106" t="str">
        <f>IF(Rezultati!J16&lt;50,"F",IF(Rezultati!J16&lt;60,"E",IF(Rezultati!J16&lt;70,"D",IF(Rezultati!J16&lt;80,"C",IF(Rezultati!J16&lt;90,"B","A")))))</f>
        <v>F</v>
      </c>
      <c r="J22" s="18"/>
    </row>
    <row r="23" spans="1:9" ht="12.75">
      <c r="A23" s="69" t="str">
        <f>IF(ISBLANK(Rezultati!B17),"",Rezultati!B17)</f>
        <v>16/2022</v>
      </c>
      <c r="B23" s="70" t="str">
        <f>IF(ISBLANK(Rezultati!C17),"",Rezultati!C17)</f>
        <v>Lidija Ćorić</v>
      </c>
      <c r="C23" s="105">
        <f>IF(ISBLANK(Rezultati!D17),"",Rezultati!D17)</f>
        <v>27.5</v>
      </c>
      <c r="D23" s="105">
        <f>IF(ISBLANK(Rezultati!E17),"",Rezultati!E17)</f>
      </c>
      <c r="E23" s="105">
        <f>IF(ISBLANK(Rezultati!G17),"",Rezultati!G17)</f>
      </c>
      <c r="F23" s="105">
        <f>IF(ISBLANK(Rezultati!H17),"",Rezultati!H17)</f>
      </c>
      <c r="G23" s="105">
        <f>IF(ISBLANK(Rezultati!I17),"",Rezultati!I17)</f>
      </c>
      <c r="H23" s="105">
        <f>IF(ISBLANK(Rezultati!J17),"",Rezultati!J17)</f>
        <v>27.5</v>
      </c>
      <c r="I23" s="106" t="str">
        <f>IF(Rezultati!J17&lt;50,"F",IF(Rezultati!J17&lt;60,"E",IF(Rezultati!J17&lt;70,"D",IF(Rezultati!J17&lt;80,"C",IF(Rezultati!J17&lt;90,"B","A")))))</f>
        <v>F</v>
      </c>
    </row>
    <row r="24" spans="1:9" ht="12.75">
      <c r="A24" s="69" t="str">
        <f>IF(ISBLANK(Rezultati!B18),"",Rezultati!B18)</f>
        <v>17/2022</v>
      </c>
      <c r="B24" s="70" t="str">
        <f>IF(ISBLANK(Rezultati!C18),"",Rezultati!C18)</f>
        <v>Petar Lazarević</v>
      </c>
      <c r="C24" s="105">
        <f>IF(ISBLANK(Rezultati!D18),"",Rezultati!D18)</f>
        <v>25.5</v>
      </c>
      <c r="D24" s="105">
        <f>IF(ISBLANK(Rezultati!E18),"",Rezultati!E18)</f>
      </c>
      <c r="E24" s="105">
        <f>IF(ISBLANK(Rezultati!G18),"",Rezultati!G18)</f>
      </c>
      <c r="F24" s="105">
        <f>IF(ISBLANK(Rezultati!H18),"",Rezultati!H18)</f>
      </c>
      <c r="G24" s="105">
        <f>IF(ISBLANK(Rezultati!I18),"",Rezultati!I18)</f>
      </c>
      <c r="H24" s="105">
        <f>IF(ISBLANK(Rezultati!J18),"",Rezultati!J18)</f>
        <v>25.5</v>
      </c>
      <c r="I24" s="106" t="str">
        <f>IF(Rezultati!J18&lt;50,"F",IF(Rezultati!J18&lt;60,"E",IF(Rezultati!J18&lt;70,"D",IF(Rezultati!J18&lt;80,"C",IF(Rezultati!J18&lt;90,"B","A")))))</f>
        <v>F</v>
      </c>
    </row>
    <row r="25" spans="1:9" ht="12.75">
      <c r="A25" s="69" t="str">
        <f>IF(ISBLANK(Rezultati!B19),"",Rezultati!B19)</f>
        <v>18/2022</v>
      </c>
      <c r="B25" s="70" t="str">
        <f>IF(ISBLANK(Rezultati!C19),"",Rezultati!C19)</f>
        <v>Goran Nenezić</v>
      </c>
      <c r="C25" s="105">
        <f>IF(ISBLANK(Rezultati!D19),"",Rezultati!D19)</f>
        <v>23.5</v>
      </c>
      <c r="D25" s="105">
        <f>IF(ISBLANK(Rezultati!E19),"",Rezultati!E19)</f>
      </c>
      <c r="E25" s="105">
        <f>IF(ISBLANK(Rezultati!G19),"",Rezultati!G19)</f>
      </c>
      <c r="F25" s="105">
        <f>IF(ISBLANK(Rezultati!H19),"",Rezultati!H19)</f>
      </c>
      <c r="G25" s="105">
        <f>IF(ISBLANK(Rezultati!I19),"",Rezultati!I19)</f>
      </c>
      <c r="H25" s="105">
        <f>IF(ISBLANK(Rezultati!J19),"",Rezultati!J19)</f>
        <v>23.5</v>
      </c>
      <c r="I25" s="106" t="str">
        <f>IF(Rezultati!J19&lt;50,"F",IF(Rezultati!J19&lt;60,"E",IF(Rezultati!J19&lt;70,"D",IF(Rezultati!J19&lt;80,"C",IF(Rezultati!J19&lt;90,"B","A")))))</f>
        <v>F</v>
      </c>
    </row>
    <row r="26" spans="1:9" ht="12.75">
      <c r="A26" s="69" t="str">
        <f>IF(ISBLANK(Rezultati!B20),"",Rezultati!B20)</f>
        <v>19/2022</v>
      </c>
      <c r="B26" s="70" t="str">
        <f>IF(ISBLANK(Rezultati!C20),"",Rezultati!C20)</f>
        <v>Đorđije Petrić</v>
      </c>
      <c r="C26" s="105">
        <f>IF(ISBLANK(Rezultati!D20),"",Rezultati!D20)</f>
        <v>22.5</v>
      </c>
      <c r="D26" s="105">
        <f>IF(ISBLANK(Rezultati!E20),"",Rezultati!E20)</f>
      </c>
      <c r="E26" s="105">
        <f>IF(ISBLANK(Rezultati!G20),"",Rezultati!G20)</f>
      </c>
      <c r="F26" s="105">
        <f>IF(ISBLANK(Rezultati!H20),"",Rezultati!H20)</f>
      </c>
      <c r="G26" s="105">
        <f>IF(ISBLANK(Rezultati!I20),"",Rezultati!I20)</f>
      </c>
      <c r="H26" s="105">
        <f>IF(ISBLANK(Rezultati!J20),"",Rezultati!J20)</f>
        <v>22.5</v>
      </c>
      <c r="I26" s="106" t="str">
        <f>IF(Rezultati!J20&lt;50,"F",IF(Rezultati!J20&lt;60,"E",IF(Rezultati!J20&lt;70,"D",IF(Rezultati!J20&lt;80,"C",IF(Rezultati!J20&lt;90,"B","A")))))</f>
        <v>F</v>
      </c>
    </row>
    <row r="27" spans="1:9" ht="12.75">
      <c r="A27" s="69" t="str">
        <f>IF(ISBLANK(Rezultati!B21),"",Rezultati!B21)</f>
        <v>20/2022</v>
      </c>
      <c r="B27" s="70" t="str">
        <f>IF(ISBLANK(Rezultati!C21),"",Rezultati!C21)</f>
        <v>Peđa Zečević</v>
      </c>
      <c r="C27" s="105">
        <f>IF(ISBLANK(Rezultati!D21),"",Rezultati!D21)</f>
        <v>11</v>
      </c>
      <c r="D27" s="105">
        <f>IF(ISBLANK(Rezultati!E21),"",Rezultati!E21)</f>
      </c>
      <c r="E27" s="105">
        <f>IF(ISBLANK(Rezultati!G21),"",Rezultati!G21)</f>
      </c>
      <c r="F27" s="105">
        <f>IF(ISBLANK(Rezultati!H21),"",Rezultati!H21)</f>
      </c>
      <c r="G27" s="105">
        <f>IF(ISBLANK(Rezultati!I21),"",Rezultati!I21)</f>
      </c>
      <c r="H27" s="105">
        <f>IF(ISBLANK(Rezultati!J21),"",Rezultati!J21)</f>
        <v>11</v>
      </c>
      <c r="I27" s="106" t="str">
        <f>IF(Rezultati!J21&lt;50,"F",IF(Rezultati!J21&lt;60,"E",IF(Rezultati!J21&lt;70,"D",IF(Rezultati!J21&lt;80,"C",IF(Rezultati!J21&lt;90,"B","A")))))</f>
        <v>F</v>
      </c>
    </row>
    <row r="28" spans="1:9" ht="12.75">
      <c r="A28" s="69" t="str">
        <f>IF(ISBLANK(Rezultati!B22),"",Rezultati!B22)</f>
        <v>21/2022</v>
      </c>
      <c r="B28" s="70" t="str">
        <f>IF(ISBLANK(Rezultati!C22),"",Rezultati!C22)</f>
        <v>Luka Kusovac</v>
      </c>
      <c r="C28" s="105">
        <f>IF(ISBLANK(Rezultati!D22),"",Rezultati!D22)</f>
        <v>15</v>
      </c>
      <c r="D28" s="105">
        <f>IF(ISBLANK(Rezultati!E22),"",Rezultati!E22)</f>
      </c>
      <c r="E28" s="105">
        <f>IF(ISBLANK(Rezultati!G22),"",Rezultati!G22)</f>
      </c>
      <c r="F28" s="105">
        <f>IF(ISBLANK(Rezultati!H22),"",Rezultati!H22)</f>
      </c>
      <c r="G28" s="105">
        <f>IF(ISBLANK(Rezultati!I22),"",Rezultati!I22)</f>
      </c>
      <c r="H28" s="105">
        <f>IF(ISBLANK(Rezultati!J22),"",Rezultati!J22)</f>
        <v>15</v>
      </c>
      <c r="I28" s="106" t="str">
        <f>IF(Rezultati!J22&lt;50,"F",IF(Rezultati!J22&lt;60,"E",IF(Rezultati!J22&lt;70,"D",IF(Rezultati!J22&lt;80,"C",IF(Rezultati!J22&lt;90,"B","A")))))</f>
        <v>F</v>
      </c>
    </row>
    <row r="29" spans="1:9" ht="12.75">
      <c r="A29" s="69" t="str">
        <f>IF(ISBLANK(Rezultati!B23),"",Rezultati!B23)</f>
        <v>22/2022</v>
      </c>
      <c r="B29" s="70" t="str">
        <f>IF(ISBLANK(Rezultati!C23),"",Rezultati!C23)</f>
        <v>Andrija Jeknić</v>
      </c>
      <c r="C29" s="105">
        <f>IF(ISBLANK(Rezultati!D23),"",Rezultati!D23)</f>
        <v>27</v>
      </c>
      <c r="D29" s="105">
        <f>IF(ISBLANK(Rezultati!E23),"",Rezultati!E23)</f>
      </c>
      <c r="E29" s="105">
        <f>IF(ISBLANK(Rezultati!G23),"",Rezultati!G23)</f>
      </c>
      <c r="F29" s="105">
        <f>IF(ISBLANK(Rezultati!H23),"",Rezultati!H23)</f>
      </c>
      <c r="G29" s="105">
        <f>IF(ISBLANK(Rezultati!I23),"",Rezultati!I23)</f>
      </c>
      <c r="H29" s="105">
        <f>IF(ISBLANK(Rezultati!J23),"",Rezultati!J23)</f>
        <v>27</v>
      </c>
      <c r="I29" s="106" t="str">
        <f>IF(Rezultati!J23&lt;50,"F",IF(Rezultati!J23&lt;60,"E",IF(Rezultati!J23&lt;70,"D",IF(Rezultati!J23&lt;80,"C",IF(Rezultati!J23&lt;90,"B","A")))))</f>
        <v>F</v>
      </c>
    </row>
    <row r="30" spans="1:9" ht="12.75">
      <c r="A30" s="69" t="str">
        <f>IF(ISBLANK(Rezultati!B24),"",Rezultati!B24)</f>
        <v>23/2022</v>
      </c>
      <c r="B30" s="70" t="str">
        <f>IF(ISBLANK(Rezultati!C24),"",Rezultati!C24)</f>
        <v>Ilija Aleksić</v>
      </c>
      <c r="C30" s="105">
        <f>IF(ISBLANK(Rezultati!D24),"",Rezultati!D24)</f>
        <v>26.5</v>
      </c>
      <c r="D30" s="105">
        <f>IF(ISBLANK(Rezultati!E24),"",Rezultati!E24)</f>
      </c>
      <c r="E30" s="105">
        <f>IF(ISBLANK(Rezultati!G24),"",Rezultati!G24)</f>
      </c>
      <c r="F30" s="105">
        <f>IF(ISBLANK(Rezultati!H24),"",Rezultati!H24)</f>
      </c>
      <c r="G30" s="105">
        <f>IF(ISBLANK(Rezultati!I24),"",Rezultati!I24)</f>
      </c>
      <c r="H30" s="105">
        <f>IF(ISBLANK(Rezultati!J24),"",Rezultati!J24)</f>
        <v>26.5</v>
      </c>
      <c r="I30" s="106" t="str">
        <f>IF(Rezultati!J24&lt;50,"F",IF(Rezultati!J24&lt;60,"E",IF(Rezultati!J24&lt;70,"D",IF(Rezultati!J24&lt;80,"C",IF(Rezultati!J24&lt;90,"B","A")))))</f>
        <v>F</v>
      </c>
    </row>
    <row r="31" spans="1:9" ht="12.75">
      <c r="A31" s="69" t="str">
        <f>IF(ISBLANK(Rezultati!B25),"",Rezultati!B25)</f>
        <v>24/2022</v>
      </c>
      <c r="B31" s="70" t="str">
        <f>IF(ISBLANK(Rezultati!C25),"",Rezultati!C25)</f>
        <v>Balša Marković</v>
      </c>
      <c r="C31" s="105">
        <f>IF(ISBLANK(Rezultati!D25),"",Rezultati!D25)</f>
        <v>0</v>
      </c>
      <c r="D31" s="105">
        <f>IF(ISBLANK(Rezultati!E25),"",Rezultati!E25)</f>
      </c>
      <c r="E31" s="105">
        <f>IF(ISBLANK(Rezultati!G25),"",Rezultati!G25)</f>
      </c>
      <c r="F31" s="105">
        <f>IF(ISBLANK(Rezultati!H25),"",Rezultati!H25)</f>
      </c>
      <c r="G31" s="105">
        <f>IF(ISBLANK(Rezultati!I25),"",Rezultati!I25)</f>
      </c>
      <c r="H31" s="105">
        <f>IF(ISBLANK(Rezultati!J25),"",Rezultati!J25)</f>
        <v>0</v>
      </c>
      <c r="I31" s="106" t="str">
        <f>IF(Rezultati!J25&lt;50,"F",IF(Rezultati!J25&lt;60,"E",IF(Rezultati!J25&lt;70,"D",IF(Rezultati!J25&lt;80,"C",IF(Rezultati!J25&lt;90,"B","A")))))</f>
        <v>F</v>
      </c>
    </row>
    <row r="32" spans="7:8" ht="12.75">
      <c r="G32" s="111" t="s">
        <v>27</v>
      </c>
      <c r="H32" s="41"/>
    </row>
    <row r="33" spans="7:8" ht="15.75">
      <c r="G33" s="110"/>
      <c r="H33" s="41"/>
    </row>
    <row r="34" spans="7:8" ht="12.75">
      <c r="G34" s="40"/>
      <c r="H34" s="41"/>
    </row>
    <row r="35" spans="7:9" ht="13.5" thickBot="1">
      <c r="G35" s="42"/>
      <c r="H35" s="43"/>
      <c r="I35" s="74"/>
    </row>
    <row r="36" ht="12.75">
      <c r="H36" s="12"/>
    </row>
    <row r="37" ht="12.75">
      <c r="H37" s="12"/>
    </row>
    <row r="38" ht="12.75">
      <c r="H38" s="12"/>
    </row>
    <row r="39" ht="12.75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409.5">
      <c r="H67" s="12"/>
    </row>
  </sheetData>
  <sheetProtection/>
  <mergeCells count="6">
    <mergeCell ref="H1:I1"/>
    <mergeCell ref="F6:G6"/>
    <mergeCell ref="I5:I7"/>
    <mergeCell ref="C6:D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2" t="s">
        <v>57</v>
      </c>
      <c r="B3" s="52"/>
      <c r="C3" s="54"/>
      <c r="D3" s="54"/>
      <c r="E3" s="54"/>
      <c r="F3" s="55"/>
    </row>
    <row r="4" spans="1:6" s="5" customFormat="1" ht="15">
      <c r="A4" s="112" t="s">
        <v>53</v>
      </c>
      <c r="B4" s="52"/>
      <c r="C4" s="54" t="s">
        <v>56</v>
      </c>
      <c r="D4" s="54"/>
      <c r="E4" s="54"/>
      <c r="F4" s="55"/>
    </row>
    <row r="5" spans="1:7" s="5" customFormat="1" ht="15">
      <c r="A5" s="112" t="s">
        <v>29</v>
      </c>
      <c r="B5" s="107" t="s">
        <v>54</v>
      </c>
      <c r="C5" s="54" t="s">
        <v>55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32" t="s">
        <v>7</v>
      </c>
      <c r="B7" s="135" t="s">
        <v>12</v>
      </c>
      <c r="C7" s="136" t="s">
        <v>8</v>
      </c>
      <c r="D7" s="137"/>
      <c r="E7" s="138" t="s">
        <v>28</v>
      </c>
      <c r="F7" s="130" t="s">
        <v>9</v>
      </c>
    </row>
    <row r="8" spans="1:6" s="7" customFormat="1" ht="12.75" customHeight="1">
      <c r="A8" s="133"/>
      <c r="B8" s="133"/>
      <c r="C8" s="130" t="s">
        <v>10</v>
      </c>
      <c r="D8" s="130" t="s">
        <v>11</v>
      </c>
      <c r="E8" s="139"/>
      <c r="F8" s="131"/>
    </row>
    <row r="9" spans="1:6" s="7" customFormat="1" ht="13.5" customHeight="1">
      <c r="A9" s="134"/>
      <c r="B9" s="134"/>
      <c r="C9" s="131"/>
      <c r="D9" s="131"/>
      <c r="E9" s="140"/>
      <c r="F9" s="131"/>
    </row>
    <row r="10" spans="1:6" s="8" customFormat="1" ht="13.5" customHeight="1">
      <c r="A10" s="69" t="str">
        <f>IF(ISBLANK(Rezultati!B2),"",Rezultati!B2)</f>
        <v>1/2022</v>
      </c>
      <c r="B10" s="70" t="str">
        <f>IF(ISBLANK(Rezultati!C2),"",Rezultati!C2)</f>
        <v>Milorad Obradović</v>
      </c>
      <c r="C10" s="77">
        <f>Rezultati!F2+Rezultati!G2</f>
        <v>29.5</v>
      </c>
      <c r="D10" s="77">
        <f>IF(Rezultati!I2,Rezultati!I2,Rezultati!H2)</f>
        <v>0</v>
      </c>
      <c r="E10" s="77">
        <f>Rezultati!J2</f>
        <v>29.5</v>
      </c>
      <c r="F10" s="96" t="str">
        <f>Rezultati!K2</f>
        <v>F</v>
      </c>
    </row>
    <row r="11" spans="1:7" ht="12.75">
      <c r="A11" s="69" t="str">
        <f>IF(ISBLANK(Rezultati!B3),"",Rezultati!B3)</f>
        <v>2/2022</v>
      </c>
      <c r="B11" s="70" t="str">
        <f>IF(ISBLANK(Rezultati!C3),"",Rezultati!C3)</f>
        <v>Nađa Mirković</v>
      </c>
      <c r="C11" s="77">
        <f>Rezultati!F3+Rezultati!G3</f>
        <v>30</v>
      </c>
      <c r="D11" s="77">
        <f>IF(Rezultati!I3,Rezultati!I3,Rezultati!H3)</f>
        <v>0</v>
      </c>
      <c r="E11" s="77">
        <f>Rezultati!J3</f>
        <v>30</v>
      </c>
      <c r="F11" s="96" t="str">
        <f>Rezultati!K3</f>
        <v>F</v>
      </c>
      <c r="G11" s="9"/>
    </row>
    <row r="12" spans="1:7" ht="12.75">
      <c r="A12" s="69" t="str">
        <f>IF(ISBLANK(Rezultati!B4),"",Rezultati!B4)</f>
        <v>3/2022</v>
      </c>
      <c r="B12" s="70" t="str">
        <f>IF(ISBLANK(Rezultati!C4),"",Rezultati!C4)</f>
        <v>Milica Dragić</v>
      </c>
      <c r="C12" s="77">
        <f>Rezultati!F4+Rezultati!G4</f>
        <v>29.5</v>
      </c>
      <c r="D12" s="77">
        <f>IF(Rezultati!I4,Rezultati!I4,Rezultati!H4)</f>
        <v>0</v>
      </c>
      <c r="E12" s="77">
        <f>Rezultati!J4</f>
        <v>29.5</v>
      </c>
      <c r="F12" s="96" t="str">
        <f>Rezultati!K4</f>
        <v>F</v>
      </c>
      <c r="G12" s="9"/>
    </row>
    <row r="13" spans="1:7" ht="12.75">
      <c r="A13" s="69" t="str">
        <f>IF(ISBLANK(Rezultati!B5),"",Rezultati!B5)</f>
        <v>4/2022</v>
      </c>
      <c r="B13" s="70" t="str">
        <f>IF(ISBLANK(Rezultati!C5),"",Rezultati!C5)</f>
        <v>Milica Sošić</v>
      </c>
      <c r="C13" s="77">
        <f>Rezultati!F5+Rezultati!G5</f>
        <v>29</v>
      </c>
      <c r="D13" s="77">
        <f>IF(Rezultati!I5,Rezultati!I5,Rezultati!H5)</f>
        <v>0</v>
      </c>
      <c r="E13" s="77">
        <f>Rezultati!J5</f>
        <v>29</v>
      </c>
      <c r="F13" s="96" t="str">
        <f>Rezultati!K5</f>
        <v>F</v>
      </c>
      <c r="G13" s="9"/>
    </row>
    <row r="14" spans="1:7" ht="12.75">
      <c r="A14" s="69" t="str">
        <f>IF(ISBLANK(Rezultati!B6),"",Rezultati!B6)</f>
        <v>5/2022</v>
      </c>
      <c r="B14" s="70" t="str">
        <f>IF(ISBLANK(Rezultati!C6),"",Rezultati!C6)</f>
        <v>Irena Laković</v>
      </c>
      <c r="C14" s="77">
        <f>Rezultati!F6+Rezultati!G6</f>
        <v>29.5</v>
      </c>
      <c r="D14" s="77">
        <f>IF(Rezultati!I6,Rezultati!I6,Rezultati!H6)</f>
        <v>0</v>
      </c>
      <c r="E14" s="77">
        <f>Rezultati!J6</f>
        <v>29.5</v>
      </c>
      <c r="F14" s="96" t="str">
        <f>Rezultati!K6</f>
        <v>F</v>
      </c>
      <c r="G14" s="9"/>
    </row>
    <row r="15" spans="1:7" ht="12.75">
      <c r="A15" s="69" t="str">
        <f>IF(ISBLANK(Rezultati!B7),"",Rezultati!B7)</f>
        <v>6/2022</v>
      </c>
      <c r="B15" s="70" t="str">
        <f>IF(ISBLANK(Rezultati!C7),"",Rezultati!C7)</f>
        <v>Sanja Lagator</v>
      </c>
      <c r="C15" s="77">
        <f>Rezultati!F7+Rezultati!G7</f>
        <v>25</v>
      </c>
      <c r="D15" s="77">
        <f>IF(Rezultati!I7,Rezultati!I7,Rezultati!H7)</f>
        <v>0</v>
      </c>
      <c r="E15" s="77">
        <f>Rezultati!J7</f>
        <v>25</v>
      </c>
      <c r="F15" s="96" t="str">
        <f>Rezultati!K7</f>
        <v>F</v>
      </c>
      <c r="G15" s="9"/>
    </row>
    <row r="16" spans="1:7" ht="12.75">
      <c r="A16" s="69" t="str">
        <f>IF(ISBLANK(Rezultati!B8),"",Rezultati!B8)</f>
        <v>7/2022</v>
      </c>
      <c r="B16" s="70" t="str">
        <f>IF(ISBLANK(Rezultati!C8),"",Rezultati!C8)</f>
        <v>Balša Ljumović</v>
      </c>
      <c r="C16" s="77">
        <f>Rezultati!F8+Rezultati!G8</f>
        <v>24.5</v>
      </c>
      <c r="D16" s="77">
        <f>IF(Rezultati!I8,Rezultati!I8,Rezultati!H8)</f>
        <v>0</v>
      </c>
      <c r="E16" s="77">
        <f>Rezultati!J8</f>
        <v>24.5</v>
      </c>
      <c r="F16" s="96" t="str">
        <f>Rezultati!K8</f>
        <v>F</v>
      </c>
      <c r="G16" s="9"/>
    </row>
    <row r="17" spans="1:7" ht="12.75">
      <c r="A17" s="69" t="str">
        <f>IF(ISBLANK(Rezultati!B9),"",Rezultati!B9)</f>
        <v>8/2022</v>
      </c>
      <c r="B17" s="70" t="str">
        <f>IF(ISBLANK(Rezultati!C9),"",Rezultati!C9)</f>
        <v>Eva Stella Lekić</v>
      </c>
      <c r="C17" s="77">
        <f>Rezultati!F9+Rezultati!G9</f>
        <v>0</v>
      </c>
      <c r="D17" s="77">
        <f>IF(Rezultati!I9,Rezultati!I9,Rezultati!H9)</f>
        <v>0</v>
      </c>
      <c r="E17" s="77">
        <f>Rezultati!J9</f>
        <v>0</v>
      </c>
      <c r="F17" s="96" t="str">
        <f>Rezultati!K9</f>
        <v>F</v>
      </c>
      <c r="G17" s="9"/>
    </row>
    <row r="18" spans="1:7" ht="12.75">
      <c r="A18" s="69" t="str">
        <f>IF(ISBLANK(Rezultati!B10),"",Rezultati!B10)</f>
        <v>9/2022</v>
      </c>
      <c r="B18" s="70" t="str">
        <f>IF(ISBLANK(Rezultati!C10),"",Rezultati!C10)</f>
        <v>Barbara Šuškavčević</v>
      </c>
      <c r="C18" s="77">
        <f>Rezultati!F10+Rezultati!G10</f>
        <v>23.5</v>
      </c>
      <c r="D18" s="77">
        <f>IF(Rezultati!I10,Rezultati!I10,Rezultati!H10)</f>
        <v>0</v>
      </c>
      <c r="E18" s="77">
        <f>Rezultati!J10</f>
        <v>23.5</v>
      </c>
      <c r="F18" s="96" t="str">
        <f>Rezultati!K10</f>
        <v>F</v>
      </c>
      <c r="G18" s="9"/>
    </row>
    <row r="19" spans="1:7" ht="12.75">
      <c r="A19" s="69" t="str">
        <f>IF(ISBLANK(Rezultati!B11),"",Rezultati!B11)</f>
        <v>10/2022</v>
      </c>
      <c r="B19" s="70" t="str">
        <f>IF(ISBLANK(Rezultati!C11),"",Rezultati!C11)</f>
        <v>Dragana Šumić</v>
      </c>
      <c r="C19" s="77">
        <f>Rezultati!F11+Rezultati!G11</f>
        <v>21.5</v>
      </c>
      <c r="D19" s="77">
        <f>IF(Rezultati!I11,Rezultati!I11,Rezultati!H11)</f>
        <v>0</v>
      </c>
      <c r="E19" s="77">
        <f>Rezultati!J11</f>
        <v>21.5</v>
      </c>
      <c r="F19" s="96" t="str">
        <f>Rezultati!K11</f>
        <v>F</v>
      </c>
      <c r="G19" s="9"/>
    </row>
    <row r="20" spans="1:7" ht="12.75">
      <c r="A20" s="69" t="str">
        <f>IF(ISBLANK(Rezultati!B12),"",Rezultati!B12)</f>
        <v>11/2022</v>
      </c>
      <c r="B20" s="70" t="str">
        <f>IF(ISBLANK(Rezultati!C12),"",Rezultati!C12)</f>
        <v>Anastasija Bubanja</v>
      </c>
      <c r="C20" s="77">
        <f>Rezultati!F12+Rezultati!G12</f>
        <v>20</v>
      </c>
      <c r="D20" s="77">
        <f>IF(Rezultati!I12,Rezultati!I12,Rezultati!H12)</f>
        <v>0</v>
      </c>
      <c r="E20" s="77">
        <f>Rezultati!J12</f>
        <v>20</v>
      </c>
      <c r="F20" s="96" t="str">
        <f>Rezultati!K12</f>
        <v>F</v>
      </c>
      <c r="G20" s="9"/>
    </row>
    <row r="21" spans="1:7" ht="12.75">
      <c r="A21" s="69" t="str">
        <f>IF(ISBLANK(Rezultati!B13),"",Rezultati!B13)</f>
        <v>12/2022</v>
      </c>
      <c r="B21" s="70" t="str">
        <f>IF(ISBLANK(Rezultati!C13),"",Rezultati!C13)</f>
        <v>Simo Milenković</v>
      </c>
      <c r="C21" s="77">
        <f>Rezultati!F13+Rezultati!G13</f>
        <v>0</v>
      </c>
      <c r="D21" s="77">
        <f>IF(Rezultati!I13,Rezultati!I13,Rezultati!H13)</f>
        <v>0</v>
      </c>
      <c r="E21" s="77">
        <f>Rezultati!J13</f>
        <v>0</v>
      </c>
      <c r="F21" s="96" t="str">
        <f>Rezultati!K13</f>
        <v>F</v>
      </c>
      <c r="G21" s="9"/>
    </row>
    <row r="22" spans="1:7" ht="12.75">
      <c r="A22" s="69" t="str">
        <f>IF(ISBLANK(Rezultati!B14),"",Rezultati!B14)</f>
        <v>13/2022</v>
      </c>
      <c r="B22" s="70" t="str">
        <f>IF(ISBLANK(Rezultati!C14),"",Rezultati!C14)</f>
        <v>Miloš Nedović</v>
      </c>
      <c r="C22" s="77">
        <f>Rezultati!F14+Rezultati!G14</f>
        <v>23.5</v>
      </c>
      <c r="D22" s="77">
        <f>IF(Rezultati!I14,Rezultati!I14,Rezultati!H14)</f>
        <v>0</v>
      </c>
      <c r="E22" s="77">
        <f>Rezultati!J14</f>
        <v>23.5</v>
      </c>
      <c r="F22" s="96" t="str">
        <f>Rezultati!K14</f>
        <v>F</v>
      </c>
      <c r="G22" s="9"/>
    </row>
    <row r="23" spans="1:7" ht="12.75">
      <c r="A23" s="69" t="str">
        <f>IF(ISBLANK(Rezultati!B15),"",Rezultati!B15)</f>
        <v>14/2022</v>
      </c>
      <c r="B23" s="70" t="str">
        <f>IF(ISBLANK(Rezultati!C15),"",Rezultati!C15)</f>
        <v>Milica Đukić</v>
      </c>
      <c r="C23" s="77">
        <f>Rezultati!F15+Rezultati!G15</f>
        <v>26.5</v>
      </c>
      <c r="D23" s="77">
        <f>IF(Rezultati!I15,Rezultati!I15,Rezultati!H15)</f>
        <v>0</v>
      </c>
      <c r="E23" s="77">
        <f>Rezultati!J15</f>
        <v>26.5</v>
      </c>
      <c r="F23" s="96" t="str">
        <f>Rezultati!K15</f>
        <v>F</v>
      </c>
      <c r="G23" s="9"/>
    </row>
    <row r="24" spans="1:7" ht="12.75">
      <c r="A24" s="69" t="str">
        <f>IF(ISBLANK(Rezultati!B16),"",Rezultati!B16)</f>
        <v>15/2022</v>
      </c>
      <c r="B24" s="70" t="str">
        <f>IF(ISBLANK(Rezultati!C16),"",Rezultati!C16)</f>
        <v>Kristina Bakić</v>
      </c>
      <c r="C24" s="77">
        <f>Rezultati!F16+Rezultati!G16</f>
        <v>28.5</v>
      </c>
      <c r="D24" s="77">
        <f>IF(Rezultati!I16,Rezultati!I16,Rezultati!H16)</f>
        <v>0</v>
      </c>
      <c r="E24" s="77">
        <f>Rezultati!J16</f>
        <v>28.5</v>
      </c>
      <c r="F24" s="96" t="str">
        <f>Rezultati!K16</f>
        <v>F</v>
      </c>
      <c r="G24" s="9"/>
    </row>
    <row r="25" spans="1:7" ht="12.75">
      <c r="A25" s="69" t="str">
        <f>IF(ISBLANK(Rezultati!B17),"",Rezultati!B17)</f>
        <v>16/2022</v>
      </c>
      <c r="B25" s="70" t="str">
        <f>IF(ISBLANK(Rezultati!C17),"",Rezultati!C17)</f>
        <v>Lidija Ćorić</v>
      </c>
      <c r="C25" s="77">
        <f>Rezultati!F17+Rezultati!G17</f>
        <v>27.5</v>
      </c>
      <c r="D25" s="77">
        <f>IF(Rezultati!I17,Rezultati!I17,Rezultati!H17)</f>
        <v>0</v>
      </c>
      <c r="E25" s="77">
        <f>Rezultati!J17</f>
        <v>27.5</v>
      </c>
      <c r="F25" s="96" t="str">
        <f>Rezultati!K17</f>
        <v>F</v>
      </c>
      <c r="G25" s="10"/>
    </row>
    <row r="26" spans="1:7" ht="12.75">
      <c r="A26" s="69" t="str">
        <f>IF(ISBLANK(Rezultati!B18),"",Rezultati!B18)</f>
        <v>17/2022</v>
      </c>
      <c r="B26" s="70" t="str">
        <f>IF(ISBLANK(Rezultati!C18),"",Rezultati!C18)</f>
        <v>Petar Lazarević</v>
      </c>
      <c r="C26" s="77">
        <f>Rezultati!F18+Rezultati!G18</f>
        <v>25.5</v>
      </c>
      <c r="D26" s="77">
        <f>IF(Rezultati!I18,Rezultati!I18,Rezultati!H18)</f>
        <v>0</v>
      </c>
      <c r="E26" s="77">
        <f>Rezultati!J18</f>
        <v>25.5</v>
      </c>
      <c r="F26" s="96" t="str">
        <f>Rezultati!K18</f>
        <v>F</v>
      </c>
      <c r="G26" s="10"/>
    </row>
    <row r="27" spans="1:7" ht="12.75">
      <c r="A27" s="69" t="str">
        <f>IF(ISBLANK(Rezultati!B19),"",Rezultati!B19)</f>
        <v>18/2022</v>
      </c>
      <c r="B27" s="70" t="str">
        <f>IF(ISBLANK(Rezultati!C19),"",Rezultati!C19)</f>
        <v>Goran Nenezić</v>
      </c>
      <c r="C27" s="77">
        <f>Rezultati!F19+Rezultati!G19</f>
        <v>23.5</v>
      </c>
      <c r="D27" s="77">
        <f>IF(Rezultati!I19,Rezultati!I19,Rezultati!H19)</f>
        <v>0</v>
      </c>
      <c r="E27" s="77">
        <f>Rezultati!J19</f>
        <v>23.5</v>
      </c>
      <c r="F27" s="96" t="str">
        <f>Rezultati!K19</f>
        <v>F</v>
      </c>
      <c r="G27" s="10"/>
    </row>
    <row r="28" spans="1:7" ht="12.75">
      <c r="A28" s="69" t="str">
        <f>IF(ISBLANK(Rezultati!B20),"",Rezultati!B20)</f>
        <v>19/2022</v>
      </c>
      <c r="B28" s="70" t="str">
        <f>IF(ISBLANK(Rezultati!C20),"",Rezultati!C20)</f>
        <v>Đorđije Petrić</v>
      </c>
      <c r="C28" s="77">
        <f>Rezultati!F20+Rezultati!G20</f>
        <v>22.5</v>
      </c>
      <c r="D28" s="77">
        <f>IF(Rezultati!I20,Rezultati!I20,Rezultati!H20)</f>
        <v>0</v>
      </c>
      <c r="E28" s="77">
        <f>Rezultati!J20</f>
        <v>22.5</v>
      </c>
      <c r="F28" s="96" t="str">
        <f>Rezultati!K20</f>
        <v>F</v>
      </c>
      <c r="G28" s="10"/>
    </row>
    <row r="29" spans="1:7" ht="12.75">
      <c r="A29" s="69" t="str">
        <f>IF(ISBLANK(Rezultati!B21),"",Rezultati!B21)</f>
        <v>20/2022</v>
      </c>
      <c r="B29" s="70" t="str">
        <f>IF(ISBLANK(Rezultati!C21),"",Rezultati!C21)</f>
        <v>Peđa Zečević</v>
      </c>
      <c r="C29" s="77">
        <f>Rezultati!F21+Rezultati!G21</f>
        <v>11</v>
      </c>
      <c r="D29" s="77">
        <f>IF(Rezultati!I21,Rezultati!I21,Rezultati!H21)</f>
        <v>0</v>
      </c>
      <c r="E29" s="77">
        <f>Rezultati!J21</f>
        <v>11</v>
      </c>
      <c r="F29" s="96" t="str">
        <f>Rezultati!K21</f>
        <v>F</v>
      </c>
      <c r="G29" s="10"/>
    </row>
    <row r="30" spans="1:7" ht="12.75">
      <c r="A30" s="69" t="str">
        <f>IF(ISBLANK(Rezultati!B22),"",Rezultati!B22)</f>
        <v>21/2022</v>
      </c>
      <c r="B30" s="70" t="str">
        <f>IF(ISBLANK(Rezultati!C22),"",Rezultati!C22)</f>
        <v>Luka Kusovac</v>
      </c>
      <c r="C30" s="77">
        <f>Rezultati!F22+Rezultati!G22</f>
        <v>15</v>
      </c>
      <c r="D30" s="77">
        <f>IF(Rezultati!I22,Rezultati!I22,Rezultati!H22)</f>
        <v>0</v>
      </c>
      <c r="E30" s="77">
        <f>Rezultati!J22</f>
        <v>15</v>
      </c>
      <c r="F30" s="96" t="str">
        <f>Rezultati!K22</f>
        <v>F</v>
      </c>
      <c r="G30" s="10"/>
    </row>
    <row r="31" spans="1:7" ht="12.75">
      <c r="A31" s="69" t="str">
        <f>IF(ISBLANK(Rezultati!B23),"",Rezultati!B23)</f>
        <v>22/2022</v>
      </c>
      <c r="B31" s="70" t="str">
        <f>IF(ISBLANK(Rezultati!C23),"",Rezultati!C23)</f>
        <v>Andrija Jeknić</v>
      </c>
      <c r="C31" s="77">
        <f>Rezultati!F23+Rezultati!G23</f>
        <v>27</v>
      </c>
      <c r="D31" s="77">
        <f>IF(Rezultati!I23,Rezultati!I23,Rezultati!H23)</f>
        <v>0</v>
      </c>
      <c r="E31" s="77">
        <f>Rezultati!J23</f>
        <v>27</v>
      </c>
      <c r="F31" s="96" t="str">
        <f>Rezultati!K23</f>
        <v>F</v>
      </c>
      <c r="G31" s="10"/>
    </row>
    <row r="32" spans="1:7" ht="12.75">
      <c r="A32" s="69" t="str">
        <f>IF(ISBLANK(Rezultati!B24),"",Rezultati!B24)</f>
        <v>23/2022</v>
      </c>
      <c r="B32" s="70" t="str">
        <f>IF(ISBLANK(Rezultati!C24),"",Rezultati!C24)</f>
        <v>Ilija Aleksić</v>
      </c>
      <c r="C32" s="77">
        <f>Rezultati!F24+Rezultati!G24</f>
        <v>26.5</v>
      </c>
      <c r="D32" s="77">
        <f>IF(Rezultati!I24,Rezultati!I24,Rezultati!H24)</f>
        <v>0</v>
      </c>
      <c r="E32" s="77">
        <f>Rezultati!J24</f>
        <v>26.5</v>
      </c>
      <c r="F32" s="96" t="str">
        <f>Rezultati!K24</f>
        <v>F</v>
      </c>
      <c r="G32" s="10"/>
    </row>
    <row r="33" spans="1:7" ht="12.75">
      <c r="A33" s="69" t="str">
        <f>IF(ISBLANK(Rezultati!B25),"",Rezultati!B25)</f>
        <v>24/2022</v>
      </c>
      <c r="B33" s="70" t="str">
        <f>IF(ISBLANK(Rezultati!C25),"",Rezultati!C25)</f>
        <v>Balša Marković</v>
      </c>
      <c r="C33" s="77">
        <f>Rezultati!F25+Rezultati!G25</f>
        <v>0</v>
      </c>
      <c r="D33" s="77">
        <f>IF(Rezultati!I25,Rezultati!I25,Rezultati!H25)</f>
        <v>0</v>
      </c>
      <c r="E33" s="77">
        <f>Rezultati!J25</f>
        <v>0</v>
      </c>
      <c r="F33" s="96" t="str">
        <f>Rezultati!K25</f>
        <v>F</v>
      </c>
      <c r="G33" s="10"/>
    </row>
    <row r="34" ht="12.75">
      <c r="G34" s="10"/>
    </row>
    <row r="35" spans="6:7" ht="12.75">
      <c r="F35" s="9"/>
      <c r="G35" s="2"/>
    </row>
    <row r="36" spans="5:7" ht="15">
      <c r="E36" s="119" t="s">
        <v>30</v>
      </c>
      <c r="F36" s="119"/>
      <c r="G36" s="119"/>
    </row>
    <row r="37" spans="5:7" ht="14.25">
      <c r="E37" s="45"/>
      <c r="F37" s="45"/>
      <c r="G37" s="44"/>
    </row>
    <row r="38" spans="5:7" ht="15" thickBot="1">
      <c r="E38" s="95"/>
      <c r="F38" s="95"/>
      <c r="G38" s="94"/>
    </row>
    <row r="39" spans="6:7" ht="12.75">
      <c r="F39" s="9"/>
      <c r="G39" s="2"/>
    </row>
    <row r="40" spans="6:7" ht="12.75">
      <c r="F40" s="9"/>
      <c r="G40" s="2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spans="7:10" ht="14.25">
      <c r="G51" s="10"/>
      <c r="J51" s="45"/>
    </row>
    <row r="52" ht="12.75">
      <c r="G52" s="10"/>
    </row>
    <row r="53" ht="12.75">
      <c r="G53" s="10"/>
    </row>
  </sheetData>
  <sheetProtection/>
  <mergeCells count="7"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25"/>
    </sheetView>
  </sheetViews>
  <sheetFormatPr defaultColWidth="9.140625" defaultRowHeight="12.75"/>
  <cols>
    <col min="4" max="4" width="31.421875" style="0" customWidth="1"/>
  </cols>
  <sheetData>
    <row r="1" spans="1:5" ht="15">
      <c r="A1" s="108" t="s">
        <v>16</v>
      </c>
      <c r="B1" s="108"/>
      <c r="C1" s="108" t="s">
        <v>0</v>
      </c>
      <c r="D1" s="108" t="s">
        <v>24</v>
      </c>
      <c r="E1" s="108" t="s">
        <v>25</v>
      </c>
    </row>
    <row r="2" spans="1:4" ht="12.75">
      <c r="A2" t="s">
        <v>38</v>
      </c>
      <c r="B2" t="s">
        <v>61</v>
      </c>
      <c r="C2" t="s">
        <v>62</v>
      </c>
      <c r="D2" t="s">
        <v>63</v>
      </c>
    </row>
    <row r="3" spans="1:4" ht="12.75">
      <c r="A3" t="s">
        <v>39</v>
      </c>
      <c r="B3" t="s">
        <v>61</v>
      </c>
      <c r="C3" t="s">
        <v>64</v>
      </c>
      <c r="D3" t="s">
        <v>65</v>
      </c>
    </row>
    <row r="4" spans="1:4" ht="12.75">
      <c r="A4" t="s">
        <v>32</v>
      </c>
      <c r="B4" t="s">
        <v>61</v>
      </c>
      <c r="C4" t="s">
        <v>66</v>
      </c>
      <c r="D4" t="s">
        <v>67</v>
      </c>
    </row>
    <row r="5" spans="1:4" ht="12.75">
      <c r="A5" t="s">
        <v>33</v>
      </c>
      <c r="B5" t="s">
        <v>61</v>
      </c>
      <c r="C5" t="s">
        <v>66</v>
      </c>
      <c r="D5" t="s">
        <v>68</v>
      </c>
    </row>
    <row r="6" spans="1:4" ht="12.75">
      <c r="A6" t="s">
        <v>34</v>
      </c>
      <c r="B6" t="s">
        <v>61</v>
      </c>
      <c r="C6" t="s">
        <v>69</v>
      </c>
      <c r="D6" t="s">
        <v>70</v>
      </c>
    </row>
    <row r="7" spans="1:4" ht="12.75">
      <c r="A7" t="s">
        <v>40</v>
      </c>
      <c r="B7" t="s">
        <v>61</v>
      </c>
      <c r="C7" t="s">
        <v>71</v>
      </c>
      <c r="D7" t="s">
        <v>72</v>
      </c>
    </row>
    <row r="8" spans="1:4" ht="12.75">
      <c r="A8" t="s">
        <v>41</v>
      </c>
      <c r="B8" t="s">
        <v>61</v>
      </c>
      <c r="C8" t="s">
        <v>73</v>
      </c>
      <c r="D8" t="s">
        <v>74</v>
      </c>
    </row>
    <row r="9" spans="1:4" ht="12.75">
      <c r="A9" t="s">
        <v>35</v>
      </c>
      <c r="B9" t="s">
        <v>61</v>
      </c>
      <c r="C9" t="s">
        <v>75</v>
      </c>
      <c r="D9" t="s">
        <v>76</v>
      </c>
    </row>
    <row r="10" spans="1:4" ht="12.75">
      <c r="A10" t="s">
        <v>42</v>
      </c>
      <c r="B10" t="s">
        <v>61</v>
      </c>
      <c r="C10" t="s">
        <v>77</v>
      </c>
      <c r="D10" t="s">
        <v>78</v>
      </c>
    </row>
    <row r="11" spans="1:4" ht="12.75">
      <c r="A11" t="s">
        <v>37</v>
      </c>
      <c r="B11" t="s">
        <v>61</v>
      </c>
      <c r="C11" t="s">
        <v>59</v>
      </c>
      <c r="D11" t="s">
        <v>79</v>
      </c>
    </row>
    <row r="12" spans="1:4" ht="12.75">
      <c r="A12" t="s">
        <v>31</v>
      </c>
      <c r="B12" t="s">
        <v>61</v>
      </c>
      <c r="C12" t="s">
        <v>80</v>
      </c>
      <c r="D12" t="s">
        <v>81</v>
      </c>
    </row>
    <row r="13" spans="1:4" ht="12.75">
      <c r="A13" t="s">
        <v>36</v>
      </c>
      <c r="B13" t="s">
        <v>61</v>
      </c>
      <c r="C13" t="s">
        <v>82</v>
      </c>
      <c r="D13" t="s">
        <v>83</v>
      </c>
    </row>
    <row r="14" spans="1:4" ht="12.75">
      <c r="A14" t="s">
        <v>43</v>
      </c>
      <c r="B14" t="s">
        <v>61</v>
      </c>
      <c r="C14" t="s">
        <v>84</v>
      </c>
      <c r="D14" t="s">
        <v>85</v>
      </c>
    </row>
    <row r="15" spans="1:4" ht="12.75">
      <c r="A15" t="s">
        <v>44</v>
      </c>
      <c r="B15" t="s">
        <v>61</v>
      </c>
      <c r="C15" t="s">
        <v>66</v>
      </c>
      <c r="D15" t="s">
        <v>86</v>
      </c>
    </row>
    <row r="16" spans="1:4" ht="12.75">
      <c r="A16" t="s">
        <v>87</v>
      </c>
      <c r="B16" t="s">
        <v>61</v>
      </c>
      <c r="C16" t="s">
        <v>88</v>
      </c>
      <c r="D16" t="s">
        <v>89</v>
      </c>
    </row>
    <row r="17" spans="1:4" ht="12.75">
      <c r="A17" t="s">
        <v>90</v>
      </c>
      <c r="B17" t="s">
        <v>61</v>
      </c>
      <c r="C17" t="s">
        <v>91</v>
      </c>
      <c r="D17" t="s">
        <v>92</v>
      </c>
    </row>
    <row r="18" spans="1:4" ht="12.75">
      <c r="A18" t="s">
        <v>93</v>
      </c>
      <c r="B18" t="s">
        <v>61</v>
      </c>
      <c r="C18" t="s">
        <v>94</v>
      </c>
      <c r="D18" t="s">
        <v>95</v>
      </c>
    </row>
    <row r="19" spans="1:4" ht="12.75">
      <c r="A19" t="s">
        <v>96</v>
      </c>
      <c r="B19" t="s">
        <v>61</v>
      </c>
      <c r="C19" t="s">
        <v>97</v>
      </c>
      <c r="D19" t="s">
        <v>98</v>
      </c>
    </row>
    <row r="20" spans="1:4" ht="12.75">
      <c r="A20" t="s">
        <v>99</v>
      </c>
      <c r="B20" t="s">
        <v>61</v>
      </c>
      <c r="C20" t="s">
        <v>100</v>
      </c>
      <c r="D20" t="s">
        <v>101</v>
      </c>
    </row>
    <row r="21" spans="1:4" ht="12.75">
      <c r="A21" t="s">
        <v>102</v>
      </c>
      <c r="B21" t="s">
        <v>61</v>
      </c>
      <c r="C21" t="s">
        <v>103</v>
      </c>
      <c r="D21" t="s">
        <v>104</v>
      </c>
    </row>
    <row r="22" spans="1:4" ht="12.75">
      <c r="A22" t="s">
        <v>105</v>
      </c>
      <c r="B22" t="s">
        <v>61</v>
      </c>
      <c r="C22" t="s">
        <v>60</v>
      </c>
      <c r="D22" t="s">
        <v>106</v>
      </c>
    </row>
    <row r="23" spans="1:4" ht="12.75">
      <c r="A23" t="s">
        <v>107</v>
      </c>
      <c r="B23" t="s">
        <v>61</v>
      </c>
      <c r="C23" t="s">
        <v>108</v>
      </c>
      <c r="D23" t="s">
        <v>109</v>
      </c>
    </row>
    <row r="24" spans="1:4" ht="12.75">
      <c r="A24" t="s">
        <v>110</v>
      </c>
      <c r="B24" t="s">
        <v>61</v>
      </c>
      <c r="C24" t="s">
        <v>111</v>
      </c>
      <c r="D24" t="s">
        <v>112</v>
      </c>
    </row>
    <row r="25" spans="1:4" ht="12.75">
      <c r="A25" t="s">
        <v>113</v>
      </c>
      <c r="B25" t="s">
        <v>61</v>
      </c>
      <c r="C25" t="s">
        <v>73</v>
      </c>
      <c r="D25" t="s">
        <v>114</v>
      </c>
    </row>
    <row r="26" spans="1:2" ht="12.75">
      <c r="A26" s="109"/>
      <c r="B26" s="109"/>
    </row>
    <row r="27" spans="1:2" ht="12.75">
      <c r="A27" s="109"/>
      <c r="B27" s="109"/>
    </row>
    <row r="28" spans="1:2" ht="12.75">
      <c r="A28" s="109"/>
      <c r="B28" s="109"/>
    </row>
    <row r="29" spans="1:2" ht="12.75">
      <c r="A29" s="109"/>
      <c r="B29" s="109"/>
    </row>
    <row r="30" spans="1:2" ht="12.75">
      <c r="A30" s="109"/>
      <c r="B30" s="109"/>
    </row>
    <row r="31" spans="1:2" ht="12.75">
      <c r="A31" s="109"/>
      <c r="B31" s="109"/>
    </row>
    <row r="32" spans="1:2" ht="12.75">
      <c r="A32" s="109"/>
      <c r="B32" s="109"/>
    </row>
    <row r="33" spans="1:2" ht="12.75">
      <c r="A33" s="109"/>
      <c r="B33" s="109"/>
    </row>
    <row r="34" spans="1:2" ht="12.75">
      <c r="A34" s="109"/>
      <c r="B34" s="109"/>
    </row>
    <row r="35" spans="1:2" ht="12.75">
      <c r="A35" s="109"/>
      <c r="B35" s="109"/>
    </row>
    <row r="36" spans="1:2" ht="12.75">
      <c r="A36" s="109"/>
      <c r="B36" s="109"/>
    </row>
    <row r="37" spans="1:2" ht="12.75">
      <c r="A37" s="109"/>
      <c r="B37" s="109"/>
    </row>
    <row r="38" spans="1:2" ht="12.75">
      <c r="A38" s="109"/>
      <c r="B38" s="109"/>
    </row>
    <row r="39" spans="1:2" ht="12.75">
      <c r="A39" s="109"/>
      <c r="B39" s="109"/>
    </row>
    <row r="40" spans="1:2" ht="12.75">
      <c r="A40" s="109"/>
      <c r="B40" s="109"/>
    </row>
    <row r="41" spans="1:2" ht="12.75">
      <c r="A41" s="109"/>
      <c r="B41" s="109"/>
    </row>
    <row r="42" spans="1:2" ht="12.75">
      <c r="A42" s="109"/>
      <c r="B42" s="109"/>
    </row>
    <row r="43" spans="1:2" ht="12.75">
      <c r="A43" s="109"/>
      <c r="B43" s="109"/>
    </row>
    <row r="44" spans="1:2" ht="12.75">
      <c r="A44" s="109"/>
      <c r="B44" s="109"/>
    </row>
    <row r="45" spans="1:2" ht="12.75">
      <c r="A45" s="109"/>
      <c r="B45" s="109"/>
    </row>
    <row r="46" spans="1:2" ht="12.75">
      <c r="A46" s="109"/>
      <c r="B46" s="109"/>
    </row>
    <row r="47" spans="1:2" ht="12.75">
      <c r="A47" s="109"/>
      <c r="B47" s="109"/>
    </row>
    <row r="48" spans="1:2" ht="12.75">
      <c r="A48" s="109"/>
      <c r="B48" s="109"/>
    </row>
    <row r="49" spans="1:2" ht="12.75">
      <c r="A49" s="109"/>
      <c r="B49" s="109"/>
    </row>
    <row r="50" spans="1:2" ht="12.75">
      <c r="A50" s="109"/>
      <c r="B50" s="109"/>
    </row>
    <row r="51" spans="1:2" ht="12.75">
      <c r="A51" s="109"/>
      <c r="B51" s="109"/>
    </row>
    <row r="52" spans="1:2" ht="12.75">
      <c r="A52" s="109"/>
      <c r="B52" s="109"/>
    </row>
    <row r="53" spans="1:2" ht="12.75">
      <c r="A53" s="109"/>
      <c r="B53" s="109"/>
    </row>
    <row r="54" spans="1:2" ht="12.75">
      <c r="A54" s="109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5" ht="12.75">
      <c r="A87" s="109"/>
      <c r="B87" s="109"/>
      <c r="C87" s="109"/>
      <c r="D87" s="109"/>
      <c r="E87" s="109"/>
    </row>
    <row r="88" spans="1:5" ht="12.75">
      <c r="A88" s="109"/>
      <c r="B88" s="109"/>
      <c r="C88" s="109"/>
      <c r="D88" s="109"/>
      <c r="E88" s="109"/>
    </row>
    <row r="89" spans="1:5" ht="12.75">
      <c r="A89" s="109"/>
      <c r="B89" s="109"/>
      <c r="C89" s="109"/>
      <c r="D89" s="109"/>
      <c r="E89" s="10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2022-11-26T10:04:44Z</dcterms:modified>
  <cp:category/>
  <cp:version/>
  <cp:contentType/>
  <cp:contentStatus/>
</cp:coreProperties>
</file>