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neman\Google Drive\FPN\Predmeti\Spoljna politika\Master 20-21\"/>
    </mc:Choice>
  </mc:AlternateContent>
  <xr:revisionPtr revIDLastSave="0" documentId="8_{BBB14884-00F4-499F-88A6-56E6FC724021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7" i="1" l="1"/>
  <c r="X27" i="1" s="1"/>
  <c r="T26" i="1"/>
  <c r="X26" i="1" s="1"/>
  <c r="T25" i="1"/>
  <c r="X25" i="1" s="1"/>
  <c r="T24" i="1"/>
  <c r="X24" i="1" s="1"/>
  <c r="T23" i="1"/>
  <c r="X23" i="1" s="1"/>
  <c r="T22" i="1"/>
  <c r="X22" i="1" s="1"/>
  <c r="T21" i="1"/>
  <c r="X21" i="1" s="1"/>
  <c r="T20" i="1"/>
  <c r="X20" i="1" s="1"/>
  <c r="T19" i="1"/>
  <c r="X19" i="1" s="1"/>
  <c r="T18" i="1"/>
  <c r="X18" i="1" s="1"/>
  <c r="T17" i="1"/>
  <c r="X17" i="1" s="1"/>
  <c r="T16" i="1"/>
  <c r="X16" i="1" s="1"/>
  <c r="T15" i="1"/>
  <c r="X15" i="1" s="1"/>
  <c r="T14" i="1"/>
  <c r="X14" i="1" s="1"/>
  <c r="T13" i="1"/>
  <c r="X13" i="1" s="1"/>
  <c r="T12" i="1"/>
  <c r="X12" i="1" s="1"/>
  <c r="T11" i="1"/>
  <c r="X11" i="1" s="1"/>
  <c r="T10" i="1"/>
  <c r="X10" i="1" s="1"/>
  <c r="T9" i="1"/>
  <c r="X9" i="1" s="1"/>
  <c r="T8" i="1"/>
  <c r="X8" i="1" s="1"/>
  <c r="T7" i="1"/>
  <c r="X7" i="1" s="1"/>
  <c r="T6" i="1"/>
  <c r="X6" i="1" s="1"/>
  <c r="Z27" i="1" l="1"/>
  <c r="AA27" i="1" s="1"/>
  <c r="Z26" i="1"/>
  <c r="AA26" i="1" s="1"/>
  <c r="Z25" i="1"/>
  <c r="AA25" i="1" s="1"/>
  <c r="Z24" i="1"/>
  <c r="AA24" i="1" s="1"/>
  <c r="Z23" i="1"/>
  <c r="AA23" i="1" s="1"/>
  <c r="Z22" i="1"/>
  <c r="AA22" i="1" s="1"/>
  <c r="Z21" i="1"/>
  <c r="AA21" i="1" s="1"/>
  <c r="Z20" i="1"/>
  <c r="AA20" i="1" s="1"/>
  <c r="Z19" i="1"/>
  <c r="AA19" i="1" s="1"/>
  <c r="Z18" i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Z9" i="1"/>
  <c r="AA9" i="1" s="1"/>
  <c r="Z8" i="1"/>
  <c r="AA8" i="1" s="1"/>
  <c r="Z7" i="1"/>
  <c r="AA7" i="1" s="1"/>
  <c r="Z6" i="1"/>
  <c r="AA6" i="1" s="1"/>
  <c r="AI2" i="1" l="1"/>
  <c r="AG2" i="1"/>
  <c r="AF2" i="1"/>
  <c r="AE2" i="1"/>
  <c r="AD2" i="1"/>
  <c r="AC2" i="1"/>
  <c r="AH2" i="1"/>
  <c r="AI3" i="1" l="1"/>
  <c r="AD3" i="1"/>
  <c r="AF3" i="1"/>
  <c r="AH3" i="1"/>
  <c r="AC4" i="1" s="1"/>
  <c r="AC3" i="1"/>
  <c r="AE3" i="1"/>
  <c r="AG3" i="1"/>
</calcChain>
</file>

<file path=xl/sharedStrings.xml><?xml version="1.0" encoding="utf-8"?>
<sst xmlns="http://schemas.openxmlformats.org/spreadsheetml/2006/main" count="60" uniqueCount="39">
  <si>
    <t>Redni broj</t>
  </si>
  <si>
    <t>Studijski program</t>
  </si>
  <si>
    <t>Broj indexa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</si>
  <si>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</si>
  <si>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</si>
  <si>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</si>
  <si>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</si>
  <si>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</si>
  <si>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</si>
  <si>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</si>
  <si>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</si>
  <si>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</si>
  <si>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</si>
  <si>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</si>
  <si>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Aktivnost</t>
  </si>
  <si>
    <t>XV</t>
  </si>
  <si>
    <t>XII</t>
  </si>
  <si>
    <t>XIII</t>
  </si>
  <si>
    <t>XIV</t>
  </si>
  <si>
    <t>mo</t>
  </si>
  <si>
    <t>Ocjena</t>
  </si>
  <si>
    <t>Kol:</t>
  </si>
  <si>
    <t>KolP:</t>
  </si>
  <si>
    <t>Uk-Sem:</t>
  </si>
  <si>
    <t>ZI:</t>
  </si>
  <si>
    <t>UkBod:</t>
  </si>
  <si>
    <t>PREDMET: Spoljna politika</t>
  </si>
  <si>
    <t>A</t>
  </si>
  <si>
    <t>B</t>
  </si>
  <si>
    <t>C</t>
  </si>
  <si>
    <t>D</t>
  </si>
  <si>
    <t>E</t>
  </si>
  <si>
    <t>F</t>
  </si>
  <si>
    <t>Broj</t>
  </si>
  <si>
    <t>Procenat</t>
  </si>
  <si>
    <t>Prolaznost</t>
  </si>
  <si>
    <t>Neaktivno</t>
  </si>
  <si>
    <t>Vježbe</t>
  </si>
  <si>
    <t>Esej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</si>
</sst>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0"/>
      <color theme="1"/>
      <name val="Book Antiqua"/>
      <family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Book Antiqua"/>
      <family val="1"/>
    </font>
    <font>
      <b/>
      <sz val="11"/>
      <name val="Garamond"/>
      <family val="1"/>
    </font>
    <font>
      <sz val="11"/>
      <name val="Garamond"/>
      <family val="1"/>
    </font>
    <font>
      <sz val="11"/>
      <color theme="1"/>
      <name val="Garamond"/>
      <family val="1"/>
    </font>
    <font>
      <sz val="11"/>
      <color rgb="FF000000"/>
      <name val="Garamond"/>
      <family val="1"/>
    </font>
    <font>
      <sz val="11"/>
      <color rgb="FF333333"/>
      <name val="Garamond"/>
      <family val="1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double">
        <color rgb="FF000000"/>
      </top>
      <bottom style="double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 diagonalDown="1"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dashed">
        <color indexed="64"/>
      </diagonal>
    </border>
    <border diagonalDown="1"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dashed">
        <color indexed="64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8" applyNumberFormat="0" applyFill="0" applyAlignment="0" applyProtection="0"/>
    <xf numFmtId="0" fontId="5" fillId="0" borderId="19" applyNumberFormat="0" applyFill="0" applyAlignment="0" applyProtection="0"/>
    <xf numFmtId="0" fontId="6" fillId="0" borderId="20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21" applyNumberFormat="0" applyAlignment="0" applyProtection="0"/>
    <xf numFmtId="0" fontId="11" fillId="7" borderId="22" applyNumberFormat="0" applyAlignment="0" applyProtection="0"/>
    <xf numFmtId="0" fontId="12" fillId="7" borderId="21" applyNumberFormat="0" applyAlignment="0" applyProtection="0"/>
    <xf numFmtId="0" fontId="13" fillId="0" borderId="23" applyNumberFormat="0" applyFill="0" applyAlignment="0" applyProtection="0"/>
    <xf numFmtId="0" fontId="14" fillId="8" borderId="24" applyNumberFormat="0" applyAlignment="0" applyProtection="0"/>
    <xf numFmtId="0" fontId="15" fillId="0" borderId="0" applyNumberFormat="0" applyFill="0" applyBorder="0" applyAlignment="0" applyProtection="0"/>
    <xf numFmtId="0" fontId="2" fillId="9" borderId="25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26" applyNumberFormat="0" applyFill="0" applyAlignment="0" applyProtection="0"/>
    <xf numFmtId="0" fontId="18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33" borderId="0" applyNumberFormat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1" fillId="2" borderId="0" xfId="0" applyFont="1" applyFill="1" applyAlignment="1">
      <alignment horizontal="left"/>
    </xf>
    <xf numFmtId="49" fontId="21" fillId="2" borderId="0" xfId="0" applyNumberFormat="1" applyFont="1" applyFill="1" applyAlignment="1">
      <alignment horizontal="left"/>
    </xf>
    <xf numFmtId="0" fontId="21" fillId="2" borderId="0" xfId="0" applyFont="1" applyFill="1" applyAlignment="1">
      <alignment horizontal="center" vertical="center"/>
    </xf>
    <xf numFmtId="0" fontId="21" fillId="2" borderId="0" xfId="0" applyFont="1" applyFill="1"/>
    <xf numFmtId="0" fontId="22" fillId="2" borderId="0" xfId="0" applyFont="1" applyFill="1"/>
    <xf numFmtId="0" fontId="22" fillId="2" borderId="0" xfId="0" applyFont="1" applyFill="1" applyBorder="1"/>
    <xf numFmtId="0" fontId="22" fillId="2" borderId="0" xfId="0" applyFont="1" applyFill="1" applyAlignment="1">
      <alignment horizontal="center" vertical="center"/>
    </xf>
    <xf numFmtId="0" fontId="22" fillId="2" borderId="7" xfId="0" applyFont="1" applyFill="1" applyBorder="1"/>
    <xf numFmtId="0" fontId="23" fillId="0" borderId="27" xfId="0" applyFont="1" applyBorder="1" applyAlignment="1">
      <alignment horizontal="left" vertical="center"/>
    </xf>
    <xf numFmtId="0" fontId="23" fillId="0" borderId="44" xfId="0" applyFont="1" applyBorder="1" applyAlignment="1">
      <alignment horizontal="center" vertical="center"/>
    </xf>
    <xf numFmtId="0" fontId="23" fillId="0" borderId="45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1" fillId="2" borderId="2" xfId="0" applyFont="1" applyFill="1" applyBorder="1" applyAlignment="1">
      <alignment horizontal="left" vertical="center" wrapText="1" shrinkToFit="1"/>
    </xf>
    <xf numFmtId="49" fontId="21" fillId="2" borderId="3" xfId="0" applyNumberFormat="1" applyFont="1" applyFill="1" applyBorder="1" applyAlignment="1">
      <alignment horizontal="left" vertical="center" shrinkToFit="1"/>
    </xf>
    <xf numFmtId="0" fontId="21" fillId="2" borderId="0" xfId="0" applyFont="1" applyFill="1" applyBorder="1" applyAlignment="1">
      <alignment vertical="center" wrapText="1" shrinkToFit="1"/>
    </xf>
    <xf numFmtId="0" fontId="22" fillId="2" borderId="1" xfId="0" applyFont="1" applyFill="1" applyBorder="1"/>
    <xf numFmtId="0" fontId="22" fillId="2" borderId="13" xfId="0" applyFont="1" applyFill="1" applyBorder="1"/>
    <xf numFmtId="0" fontId="21" fillId="2" borderId="11" xfId="0" applyFont="1" applyFill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2" fillId="2" borderId="11" xfId="0" applyFont="1" applyFill="1" applyBorder="1"/>
    <xf numFmtId="0" fontId="22" fillId="0" borderId="0" xfId="0" applyFont="1" applyAlignment="1">
      <alignment horizontal="left" vertical="center"/>
    </xf>
    <xf numFmtId="0" fontId="21" fillId="0" borderId="12" xfId="0" applyFont="1" applyFill="1" applyBorder="1" applyAlignment="1">
      <alignment horizontal="center" vertical="center"/>
    </xf>
    <xf numFmtId="0" fontId="24" fillId="34" borderId="53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horizontal="center"/>
    </xf>
    <xf numFmtId="0" fontId="21" fillId="2" borderId="29" xfId="0" applyFont="1" applyFill="1" applyBorder="1" applyAlignment="1">
      <alignment horizontal="center" wrapText="1"/>
    </xf>
    <xf numFmtId="0" fontId="21" fillId="2" borderId="30" xfId="0" applyFont="1" applyFill="1" applyBorder="1" applyAlignment="1">
      <alignment horizontal="center"/>
    </xf>
    <xf numFmtId="0" fontId="21" fillId="2" borderId="31" xfId="0" applyFont="1" applyFill="1" applyBorder="1" applyAlignment="1">
      <alignment horizontal="center"/>
    </xf>
    <xf numFmtId="0" fontId="21" fillId="2" borderId="47" xfId="0" applyFont="1" applyFill="1" applyBorder="1" applyAlignment="1">
      <alignment horizontal="center"/>
    </xf>
    <xf numFmtId="0" fontId="21" fillId="2" borderId="48" xfId="0" applyFont="1" applyFill="1" applyBorder="1" applyAlignment="1">
      <alignment horizontal="center"/>
    </xf>
    <xf numFmtId="0" fontId="22" fillId="2" borderId="30" xfId="0" applyFont="1" applyFill="1" applyBorder="1" applyAlignment="1">
      <alignment horizontal="center"/>
    </xf>
    <xf numFmtId="0" fontId="22" fillId="2" borderId="32" xfId="0" applyFont="1" applyFill="1" applyBorder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1" xfId="0" applyFont="1" applyBorder="1" applyAlignment="1">
      <alignment horizontal="center"/>
    </xf>
    <xf numFmtId="0" fontId="22" fillId="0" borderId="17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4" fillId="35" borderId="53" xfId="0" applyFont="1" applyFill="1" applyBorder="1" applyAlignment="1">
      <alignment vertical="center" wrapText="1"/>
    </xf>
    <xf numFmtId="0" fontId="21" fillId="2" borderId="33" xfId="0" applyFont="1" applyFill="1" applyBorder="1" applyAlignment="1">
      <alignment horizontal="center"/>
    </xf>
    <xf numFmtId="0" fontId="21" fillId="2" borderId="34" xfId="0" applyFont="1" applyFill="1" applyBorder="1" applyAlignment="1">
      <alignment horizontal="center"/>
    </xf>
    <xf numFmtId="0" fontId="21" fillId="2" borderId="35" xfId="0" applyFont="1" applyFill="1" applyBorder="1" applyAlignment="1">
      <alignment horizontal="center"/>
    </xf>
    <xf numFmtId="0" fontId="21" fillId="2" borderId="49" xfId="0" applyFont="1" applyFill="1" applyBorder="1" applyAlignment="1">
      <alignment horizontal="center"/>
    </xf>
    <xf numFmtId="0" fontId="21" fillId="2" borderId="50" xfId="0" applyFont="1" applyFill="1" applyBorder="1" applyAlignment="1">
      <alignment horizontal="center"/>
    </xf>
    <xf numFmtId="0" fontId="22" fillId="2" borderId="34" xfId="0" applyFont="1" applyFill="1" applyBorder="1" applyAlignment="1">
      <alignment horizontal="center"/>
    </xf>
    <xf numFmtId="0" fontId="22" fillId="2" borderId="36" xfId="0" applyFont="1" applyFill="1" applyBorder="1" applyAlignment="1">
      <alignment horizontal="center"/>
    </xf>
    <xf numFmtId="0" fontId="22" fillId="0" borderId="42" xfId="0" applyFont="1" applyBorder="1" applyAlignment="1">
      <alignment horizontal="center"/>
    </xf>
    <xf numFmtId="0" fontId="22" fillId="0" borderId="42" xfId="0" applyFont="1" applyBorder="1" applyAlignment="1">
      <alignment horizontal="center" vertical="center"/>
    </xf>
    <xf numFmtId="0" fontId="22" fillId="0" borderId="42" xfId="0" applyFont="1" applyFill="1" applyBorder="1" applyAlignment="1">
      <alignment horizontal="center"/>
    </xf>
    <xf numFmtId="0" fontId="24" fillId="34" borderId="54" xfId="0" applyFont="1" applyFill="1" applyBorder="1" applyAlignment="1">
      <alignment vertical="center" wrapText="1"/>
    </xf>
    <xf numFmtId="0" fontId="24" fillId="35" borderId="55" xfId="0" applyFont="1" applyFill="1" applyBorder="1" applyAlignment="1">
      <alignment vertical="center" wrapText="1"/>
    </xf>
    <xf numFmtId="0" fontId="24" fillId="34" borderId="55" xfId="0" applyFont="1" applyFill="1" applyBorder="1" applyAlignment="1">
      <alignment vertical="center" wrapText="1"/>
    </xf>
    <xf numFmtId="0" fontId="24" fillId="35" borderId="56" xfId="0" applyFont="1" applyFill="1" applyBorder="1" applyAlignment="1">
      <alignment vertical="center" wrapText="1"/>
    </xf>
    <xf numFmtId="0" fontId="24" fillId="35" borderId="57" xfId="0" applyFont="1" applyFill="1" applyBorder="1" applyAlignment="1">
      <alignment vertical="center" wrapText="1"/>
    </xf>
    <xf numFmtId="0" fontId="21" fillId="2" borderId="37" xfId="0" applyFont="1" applyFill="1" applyBorder="1" applyAlignment="1">
      <alignment horizontal="center"/>
    </xf>
    <xf numFmtId="0" fontId="21" fillId="2" borderId="38" xfId="0" applyFont="1" applyFill="1" applyBorder="1" applyAlignment="1">
      <alignment horizontal="center"/>
    </xf>
    <xf numFmtId="0" fontId="21" fillId="2" borderId="39" xfId="0" applyFont="1" applyFill="1" applyBorder="1" applyAlignment="1">
      <alignment horizontal="center"/>
    </xf>
    <xf numFmtId="0" fontId="21" fillId="2" borderId="51" xfId="0" applyFont="1" applyFill="1" applyBorder="1" applyAlignment="1">
      <alignment horizontal="center"/>
    </xf>
    <xf numFmtId="0" fontId="21" fillId="2" borderId="52" xfId="0" applyFont="1" applyFill="1" applyBorder="1" applyAlignment="1">
      <alignment horizontal="center"/>
    </xf>
    <xf numFmtId="0" fontId="22" fillId="2" borderId="38" xfId="0" applyFont="1" applyFill="1" applyBorder="1" applyAlignment="1">
      <alignment horizontal="center"/>
    </xf>
    <xf numFmtId="0" fontId="22" fillId="2" borderId="40" xfId="0" applyFont="1" applyFill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43" xfId="0" applyFont="1" applyBorder="1" applyAlignment="1">
      <alignment horizontal="center"/>
    </xf>
    <xf numFmtId="0" fontId="22" fillId="0" borderId="43" xfId="0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4" xfId="0" applyFont="1" applyFill="1" applyBorder="1" applyAlignment="1">
      <alignment horizontal="center" vertical="center" textRotation="90" wrapText="1" shrinkToFit="1"/>
    </xf>
    <xf numFmtId="0" fontId="21" fillId="2" borderId="8" xfId="0" applyFont="1" applyFill="1" applyBorder="1" applyAlignment="1">
      <alignment horizontal="center" vertical="center" textRotation="90" wrapText="1" shrinkToFit="1"/>
    </xf>
    <xf numFmtId="0" fontId="21" fillId="2" borderId="14" xfId="0" applyFont="1" applyFill="1" applyBorder="1" applyAlignment="1">
      <alignment horizontal="center" vertical="center" textRotation="90" wrapText="1" shrinkToFit="1"/>
    </xf>
    <xf numFmtId="0" fontId="21" fillId="2" borderId="5" xfId="0" applyFont="1" applyFill="1" applyBorder="1" applyAlignment="1">
      <alignment horizontal="center" vertical="center" wrapText="1" shrinkToFit="1"/>
    </xf>
    <xf numFmtId="0" fontId="21" fillId="2" borderId="6" xfId="0" applyFont="1" applyFill="1" applyBorder="1" applyAlignment="1">
      <alignment horizontal="center" vertical="center" wrapText="1" shrinkToFit="1"/>
    </xf>
    <xf numFmtId="0" fontId="21" fillId="2" borderId="16" xfId="0" applyFont="1" applyFill="1" applyBorder="1" applyAlignment="1">
      <alignment horizontal="center" vertical="center" wrapText="1" shrinkToFit="1"/>
    </xf>
    <xf numFmtId="0" fontId="21" fillId="2" borderId="15" xfId="0" applyFont="1" applyFill="1" applyBorder="1" applyAlignment="1">
      <alignment horizontal="center" vertical="center" wrapText="1" shrinkToFit="1"/>
    </xf>
    <xf numFmtId="0" fontId="21" fillId="2" borderId="9" xfId="0" applyFont="1" applyFill="1" applyBorder="1" applyAlignment="1">
      <alignment horizontal="center" vertical="center" wrapText="1" shrinkToFit="1"/>
    </xf>
    <xf numFmtId="0" fontId="21" fillId="2" borderId="10" xfId="0" applyFont="1" applyFill="1" applyBorder="1" applyAlignment="1">
      <alignment horizontal="center" vertical="center" wrapText="1" shrinkToFit="1"/>
    </xf>
    <xf numFmtId="0" fontId="21" fillId="2" borderId="11" xfId="0" applyFont="1" applyFill="1" applyBorder="1" applyAlignment="1">
      <alignment horizontal="center" vertical="center" wrapText="1" shrinkToFi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28"/>
  <sheetViews>
    <sheetView tabSelected="1" workbookViewId="0">
      <selection activeCell="AE9" sqref="AE9"/>
    </sheetView>
  </sheetViews>
  <sheetFormatPr defaultColWidth="9.1796875" defaultRowHeight="14.5" x14ac:dyDescent="0.3"/>
  <cols>
    <col min="1" max="1" width="6" style="3" customWidth="1"/>
    <col min="2" max="2" width="5.54296875" style="1" customWidth="1"/>
    <col min="3" max="3" width="6.453125" style="1" customWidth="1"/>
    <col min="4" max="4" width="4.1796875" style="2" customWidth="1"/>
    <col min="5" max="19" width="3.453125" style="1" hidden="1" customWidth="1"/>
    <col min="20" max="20" width="6.81640625" style="1" customWidth="1"/>
    <col min="21" max="23" width="5.1796875" style="1" customWidth="1"/>
    <col min="24" max="24" width="6.7265625" style="3" customWidth="1"/>
    <col min="25" max="26" width="6.1796875" style="3" customWidth="1"/>
    <col min="27" max="27" width="6.1796875" style="1" customWidth="1"/>
    <col min="28" max="28" width="11.54296875" style="5" customWidth="1"/>
    <col min="29" max="34" width="5.453125" style="3" customWidth="1"/>
    <col min="35" max="35" width="9.54296875" style="4" customWidth="1"/>
    <col min="36" max="16384" width="9.1796875" style="1"/>
  </cols>
  <sheetData>
    <row r="1" spans="1:35" ht="15.5" thickTop="1" thickBot="1" x14ac:dyDescent="0.4">
      <c r="A1" s="7" t="s">
        <v>26</v>
      </c>
      <c r="B1" s="8"/>
      <c r="C1" s="9"/>
      <c r="D1" s="10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2"/>
      <c r="Q1" s="12"/>
      <c r="R1" s="12"/>
      <c r="S1" s="12"/>
      <c r="T1" s="12"/>
      <c r="U1" s="13"/>
      <c r="V1" s="12"/>
      <c r="W1" s="12"/>
      <c r="X1" s="14"/>
      <c r="Y1" s="14"/>
      <c r="Z1" s="14"/>
      <c r="AA1" s="15"/>
      <c r="AB1" s="16"/>
      <c r="AC1" s="17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9" t="s">
        <v>32</v>
      </c>
      <c r="AI1" s="20" t="s">
        <v>36</v>
      </c>
    </row>
    <row r="2" spans="1:35" ht="15.5" thickTop="1" thickBot="1" x14ac:dyDescent="0.4">
      <c r="A2" s="10"/>
      <c r="B2" s="8"/>
      <c r="C2" s="9"/>
      <c r="D2" s="10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2"/>
      <c r="Q2" s="12"/>
      <c r="R2" s="12"/>
      <c r="S2" s="12"/>
      <c r="T2" s="12"/>
      <c r="U2" s="13"/>
      <c r="V2" s="12"/>
      <c r="W2" s="12"/>
      <c r="X2" s="14"/>
      <c r="Y2" s="14"/>
      <c r="Z2" s="14"/>
      <c r="AA2" s="15"/>
      <c r="AB2" s="16" t="s">
        <v>33</v>
      </c>
      <c r="AC2" s="17">
        <f>COUNTIF(AA6:AA140,"A")</f>
        <v>0</v>
      </c>
      <c r="AD2" s="18">
        <f>COUNTIF(AA6:AA140,"B")</f>
        <v>0</v>
      </c>
      <c r="AE2" s="18">
        <f>COUNTIF(AA6:AA140,"C")</f>
        <v>0</v>
      </c>
      <c r="AF2" s="18">
        <f>COUNTIF(AA6:AA140,"D")</f>
        <v>0</v>
      </c>
      <c r="AG2" s="18">
        <f>COUNTIF(AA6:AA140,"E")</f>
        <v>0</v>
      </c>
      <c r="AH2" s="19">
        <f>COUNTIF(AA6:AA45,"F")</f>
        <v>16</v>
      </c>
      <c r="AI2" s="20">
        <f>COUNTIF(AA6:AA40, "Neakt.")</f>
        <v>6</v>
      </c>
    </row>
    <row r="3" spans="1:35" ht="15.5" thickTop="1" thickBot="1" x14ac:dyDescent="0.4">
      <c r="A3" s="73" t="s">
        <v>0</v>
      </c>
      <c r="B3" s="21"/>
      <c r="C3" s="22"/>
      <c r="D3" s="74" t="s">
        <v>1</v>
      </c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13"/>
      <c r="Q3" s="13"/>
      <c r="R3" s="13"/>
      <c r="S3" s="13"/>
      <c r="T3" s="13"/>
      <c r="U3" s="24"/>
      <c r="V3" s="12"/>
      <c r="W3" s="12"/>
      <c r="X3" s="14"/>
      <c r="Y3" s="14"/>
      <c r="Z3" s="14"/>
      <c r="AA3" s="25"/>
      <c r="AB3" s="16" t="s">
        <v>34</v>
      </c>
      <c r="AC3" s="17">
        <f>(AC2/SUM(AC2:AH2))*100</f>
        <v>0</v>
      </c>
      <c r="AD3" s="18">
        <f>(AD2/SUM(AC2:AH2))*100</f>
        <v>0</v>
      </c>
      <c r="AE3" s="18">
        <f>(AE2/SUM(AC2:AH2))*100</f>
        <v>0</v>
      </c>
      <c r="AF3" s="18">
        <f>(AF2/SUM(AC2:AH2))*100</f>
        <v>0</v>
      </c>
      <c r="AG3" s="18">
        <f>(AG2/SUM(AC2:AH2))*100</f>
        <v>0</v>
      </c>
      <c r="AH3" s="19">
        <f>(AH2/SUM(AC2:AH2))*100</f>
        <v>100</v>
      </c>
      <c r="AI3" s="20">
        <f>AI2/SUM(AC2:AH2)*100</f>
        <v>37.5</v>
      </c>
    </row>
    <row r="4" spans="1:35" s="6" customFormat="1" ht="18" customHeight="1" thickTop="1" thickBot="1" x14ac:dyDescent="0.4">
      <c r="A4" s="73"/>
      <c r="B4" s="77" t="s">
        <v>2</v>
      </c>
      <c r="C4" s="78"/>
      <c r="D4" s="75"/>
      <c r="E4" s="81" t="s">
        <v>14</v>
      </c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26" t="s">
        <v>37</v>
      </c>
      <c r="U4" s="27" t="s">
        <v>38</v>
      </c>
      <c r="V4" s="27" t="s">
        <v>21</v>
      </c>
      <c r="W4" s="27" t="s">
        <v>22</v>
      </c>
      <c r="X4" s="27" t="s">
        <v>23</v>
      </c>
      <c r="Y4" s="27" t="s">
        <v>24</v>
      </c>
      <c r="Z4" s="27" t="s">
        <v>25</v>
      </c>
      <c r="AA4" s="27" t="s">
        <v>20</v>
      </c>
      <c r="AB4" s="16" t="s">
        <v>35</v>
      </c>
      <c r="AC4" s="17">
        <f>100-AH3</f>
        <v>0</v>
      </c>
      <c r="AD4" s="18"/>
      <c r="AE4" s="18"/>
      <c r="AF4" s="18"/>
      <c r="AG4" s="18"/>
      <c r="AH4" s="19"/>
      <c r="AI4" s="28"/>
    </row>
    <row r="5" spans="1:35" ht="16.5" customHeight="1" thickTop="1" thickBot="1" x14ac:dyDescent="0.4">
      <c r="A5" s="73"/>
      <c r="B5" s="79"/>
      <c r="C5" s="80"/>
      <c r="D5" s="76"/>
      <c r="E5" s="29" t="s">
        <v>3</v>
      </c>
      <c r="F5" s="29" t="s">
        <v>4</v>
      </c>
      <c r="G5" s="29" t="s">
        <v>5</v>
      </c>
      <c r="H5" s="29" t="s">
        <v>6</v>
      </c>
      <c r="I5" s="29" t="s">
        <v>7</v>
      </c>
      <c r="J5" s="29" t="s">
        <v>8</v>
      </c>
      <c r="K5" s="29" t="s">
        <v>9</v>
      </c>
      <c r="L5" s="29" t="s">
        <v>10</v>
      </c>
      <c r="M5" s="29" t="s">
        <v>11</v>
      </c>
      <c r="N5" s="29" t="s">
        <v>12</v>
      </c>
      <c r="O5" s="29" t="s">
        <v>13</v>
      </c>
      <c r="P5" s="29" t="s">
        <v>16</v>
      </c>
      <c r="Q5" s="29" t="s">
        <v>17</v>
      </c>
      <c r="R5" s="29" t="s">
        <v>18</v>
      </c>
      <c r="S5" s="29" t="s">
        <v>15</v>
      </c>
      <c r="T5" s="29"/>
      <c r="U5" s="29"/>
      <c r="V5" s="12"/>
      <c r="W5" s="12"/>
      <c r="X5" s="14"/>
      <c r="Y5" s="14"/>
      <c r="Z5" s="14"/>
      <c r="AA5" s="30"/>
      <c r="AB5" s="31"/>
      <c r="AC5" s="28"/>
      <c r="AD5" s="28"/>
      <c r="AE5" s="28"/>
      <c r="AF5" s="28"/>
      <c r="AG5" s="28"/>
      <c r="AH5" s="28"/>
      <c r="AI5" s="28"/>
    </row>
    <row r="6" spans="1:35" ht="15.5" thickTop="1" thickBot="1" x14ac:dyDescent="0.4">
      <c r="A6" s="32">
        <v>1</v>
      </c>
      <c r="B6" s="33">
        <v>50</v>
      </c>
      <c r="C6" s="58">
        <v>2020</v>
      </c>
      <c r="D6" s="34" t="s">
        <v>19</v>
      </c>
      <c r="E6" s="35">
        <v>1</v>
      </c>
      <c r="F6" s="36">
        <v>1</v>
      </c>
      <c r="G6" s="36">
        <v>1</v>
      </c>
      <c r="H6" s="36">
        <v>1</v>
      </c>
      <c r="I6" s="36">
        <v>1</v>
      </c>
      <c r="J6" s="37"/>
      <c r="K6" s="38"/>
      <c r="L6" s="39"/>
      <c r="M6" s="39"/>
      <c r="N6" s="36"/>
      <c r="O6" s="36"/>
      <c r="P6" s="36"/>
      <c r="Q6" s="40"/>
      <c r="R6" s="40"/>
      <c r="S6" s="41"/>
      <c r="T6" s="42">
        <f>(ROUND(SUM(E6:S6)*1.1,1))</f>
        <v>5.5</v>
      </c>
      <c r="U6" s="43">
        <v>34</v>
      </c>
      <c r="V6" s="43"/>
      <c r="W6" s="43"/>
      <c r="X6" s="44">
        <f t="shared" ref="X6:X27" si="0">ROUND(IF(W6&gt;0, SUM(T6:U6, W6), SUM(T6:V6)),0)</f>
        <v>40</v>
      </c>
      <c r="Y6" s="45"/>
      <c r="Z6" s="45">
        <f>SUM(X6,Y6)</f>
        <v>40</v>
      </c>
      <c r="AA6" s="42" t="str">
        <f>IF(Z6=0, "Neakt.", IF(Z6&gt;89.9,"A",IF(Z6&gt;79.9,"B",IF(Z6&gt;69.9,"C",IF(Z6&gt;59.9,"D",IF(Z6&gt;49.9,"E","F"))))))</f>
        <v>F</v>
      </c>
      <c r="AB6" s="31"/>
      <c r="AC6" s="28"/>
      <c r="AD6" s="28"/>
      <c r="AE6" s="28"/>
      <c r="AF6" s="28"/>
      <c r="AG6" s="28"/>
      <c r="AH6" s="28"/>
      <c r="AI6" s="28"/>
    </row>
    <row r="7" spans="1:35" ht="15.5" thickTop="1" thickBot="1" x14ac:dyDescent="0.4">
      <c r="A7" s="46">
        <v>2</v>
      </c>
      <c r="B7" s="47">
        <v>51</v>
      </c>
      <c r="C7" s="59">
        <v>2020</v>
      </c>
      <c r="D7" s="34" t="s">
        <v>19</v>
      </c>
      <c r="E7" s="48">
        <v>1</v>
      </c>
      <c r="F7" s="49">
        <v>1</v>
      </c>
      <c r="G7" s="49">
        <v>1</v>
      </c>
      <c r="H7" s="49">
        <v>0.75</v>
      </c>
      <c r="I7" s="49">
        <v>1</v>
      </c>
      <c r="J7" s="50"/>
      <c r="K7" s="51"/>
      <c r="L7" s="52"/>
      <c r="M7" s="52"/>
      <c r="N7" s="49"/>
      <c r="O7" s="49"/>
      <c r="P7" s="49"/>
      <c r="Q7" s="53"/>
      <c r="R7" s="53"/>
      <c r="S7" s="54"/>
      <c r="T7" s="42">
        <f t="shared" ref="T7:T27" si="1">(ROUND(SUM(E7:S7)*1.1,1))</f>
        <v>5.2</v>
      </c>
      <c r="U7" s="55">
        <v>38</v>
      </c>
      <c r="V7" s="55"/>
      <c r="W7" s="55"/>
      <c r="X7" s="44">
        <f t="shared" si="0"/>
        <v>43</v>
      </c>
      <c r="Y7" s="56"/>
      <c r="Z7" s="56">
        <f t="shared" ref="Z7:Z27" si="2">SUM(X7,Y7)</f>
        <v>43</v>
      </c>
      <c r="AA7" s="42" t="str">
        <f t="shared" ref="AA7:AA27" si="3">IF(Z7=0, "Neakt.", IF(Z7&gt;89.9,"A",IF(Z7&gt;79.9,"B",IF(Z7&gt;69.9,"C",IF(Z7&gt;59.9,"D",IF(Z7&gt;49.9,"E","F"))))))</f>
        <v>F</v>
      </c>
      <c r="AB7" s="31"/>
      <c r="AC7" s="28"/>
      <c r="AD7" s="28"/>
      <c r="AE7" s="28"/>
      <c r="AF7" s="28"/>
      <c r="AG7" s="28"/>
      <c r="AH7" s="28"/>
      <c r="AI7" s="28"/>
    </row>
    <row r="8" spans="1:35" ht="15.5" thickTop="1" thickBot="1" x14ac:dyDescent="0.4">
      <c r="A8" s="46">
        <v>3</v>
      </c>
      <c r="B8" s="33">
        <v>52</v>
      </c>
      <c r="C8" s="60">
        <v>2020</v>
      </c>
      <c r="D8" s="34" t="s">
        <v>19</v>
      </c>
      <c r="E8" s="48"/>
      <c r="F8" s="49"/>
      <c r="G8" s="49"/>
      <c r="H8" s="49"/>
      <c r="I8" s="49"/>
      <c r="J8" s="50"/>
      <c r="K8" s="51"/>
      <c r="L8" s="52"/>
      <c r="M8" s="52"/>
      <c r="N8" s="49"/>
      <c r="O8" s="49"/>
      <c r="P8" s="49"/>
      <c r="Q8" s="53"/>
      <c r="R8" s="53"/>
      <c r="S8" s="54"/>
      <c r="T8" s="42">
        <f t="shared" si="1"/>
        <v>0</v>
      </c>
      <c r="U8" s="57"/>
      <c r="V8" s="55"/>
      <c r="W8" s="55"/>
      <c r="X8" s="44">
        <f t="shared" si="0"/>
        <v>0</v>
      </c>
      <c r="Y8" s="56"/>
      <c r="Z8" s="56">
        <f t="shared" si="2"/>
        <v>0</v>
      </c>
      <c r="AA8" s="42" t="str">
        <f t="shared" si="3"/>
        <v>Neakt.</v>
      </c>
      <c r="AB8" s="31"/>
      <c r="AC8" s="28"/>
      <c r="AD8" s="28"/>
      <c r="AE8" s="28"/>
      <c r="AF8" s="28"/>
      <c r="AG8" s="28"/>
      <c r="AH8" s="28"/>
      <c r="AI8" s="28"/>
    </row>
    <row r="9" spans="1:35" ht="15.5" thickTop="1" thickBot="1" x14ac:dyDescent="0.4">
      <c r="A9" s="46">
        <v>4</v>
      </c>
      <c r="B9" s="47">
        <v>53</v>
      </c>
      <c r="C9" s="59">
        <v>2020</v>
      </c>
      <c r="D9" s="34" t="s">
        <v>19</v>
      </c>
      <c r="E9" s="48"/>
      <c r="F9" s="49">
        <v>1</v>
      </c>
      <c r="G9" s="49">
        <v>1</v>
      </c>
      <c r="H9" s="49">
        <v>1</v>
      </c>
      <c r="I9" s="49">
        <v>1</v>
      </c>
      <c r="J9" s="50"/>
      <c r="K9" s="51"/>
      <c r="L9" s="52"/>
      <c r="M9" s="52"/>
      <c r="N9" s="49"/>
      <c r="O9" s="49"/>
      <c r="P9" s="49"/>
      <c r="Q9" s="53"/>
      <c r="R9" s="53"/>
      <c r="S9" s="54"/>
      <c r="T9" s="42">
        <f t="shared" si="1"/>
        <v>4.4000000000000004</v>
      </c>
      <c r="U9" s="55">
        <v>38.5</v>
      </c>
      <c r="V9" s="55"/>
      <c r="W9" s="55"/>
      <c r="X9" s="44">
        <f t="shared" si="0"/>
        <v>43</v>
      </c>
      <c r="Y9" s="56"/>
      <c r="Z9" s="56">
        <f t="shared" si="2"/>
        <v>43</v>
      </c>
      <c r="AA9" s="42" t="str">
        <f t="shared" si="3"/>
        <v>F</v>
      </c>
      <c r="AB9" s="31"/>
      <c r="AC9" s="28"/>
      <c r="AD9" s="28"/>
      <c r="AE9" s="28"/>
      <c r="AF9" s="28"/>
      <c r="AG9" s="28"/>
      <c r="AH9" s="28"/>
      <c r="AI9" s="28"/>
    </row>
    <row r="10" spans="1:35" ht="15.5" thickTop="1" thickBot="1" x14ac:dyDescent="0.4">
      <c r="A10" s="32">
        <v>5</v>
      </c>
      <c r="B10" s="33">
        <v>54</v>
      </c>
      <c r="C10" s="60">
        <v>2020</v>
      </c>
      <c r="D10" s="34" t="s">
        <v>19</v>
      </c>
      <c r="E10" s="48"/>
      <c r="F10" s="49"/>
      <c r="G10" s="49"/>
      <c r="H10" s="49"/>
      <c r="I10" s="49"/>
      <c r="J10" s="50"/>
      <c r="K10" s="51"/>
      <c r="L10" s="52"/>
      <c r="M10" s="52"/>
      <c r="N10" s="49"/>
      <c r="O10" s="49"/>
      <c r="P10" s="49"/>
      <c r="Q10" s="53"/>
      <c r="R10" s="53"/>
      <c r="S10" s="54"/>
      <c r="T10" s="42">
        <f t="shared" si="1"/>
        <v>0</v>
      </c>
      <c r="U10" s="55"/>
      <c r="V10" s="55"/>
      <c r="W10" s="55"/>
      <c r="X10" s="44">
        <f t="shared" si="0"/>
        <v>0</v>
      </c>
      <c r="Y10" s="56"/>
      <c r="Z10" s="56">
        <f t="shared" si="2"/>
        <v>0</v>
      </c>
      <c r="AA10" s="42" t="str">
        <f t="shared" si="3"/>
        <v>Neakt.</v>
      </c>
      <c r="AB10" s="31"/>
      <c r="AC10" s="28"/>
      <c r="AD10" s="28"/>
      <c r="AE10" s="28"/>
      <c r="AF10" s="28"/>
      <c r="AG10" s="28"/>
      <c r="AH10" s="28"/>
      <c r="AI10" s="28"/>
    </row>
    <row r="11" spans="1:35" ht="15.5" thickTop="1" thickBot="1" x14ac:dyDescent="0.4">
      <c r="A11" s="46">
        <v>6</v>
      </c>
      <c r="B11" s="47">
        <v>55</v>
      </c>
      <c r="C11" s="59">
        <v>2020</v>
      </c>
      <c r="D11" s="34" t="s">
        <v>19</v>
      </c>
      <c r="E11" s="48"/>
      <c r="F11" s="49"/>
      <c r="G11" s="49"/>
      <c r="H11" s="49"/>
      <c r="I11" s="49"/>
      <c r="J11" s="50"/>
      <c r="K11" s="51"/>
      <c r="L11" s="52"/>
      <c r="M11" s="52"/>
      <c r="N11" s="49"/>
      <c r="O11" s="49"/>
      <c r="P11" s="49"/>
      <c r="Q11" s="53"/>
      <c r="R11" s="53"/>
      <c r="S11" s="54"/>
      <c r="T11" s="42">
        <f t="shared" si="1"/>
        <v>0</v>
      </c>
      <c r="U11" s="55"/>
      <c r="V11" s="55"/>
      <c r="W11" s="55"/>
      <c r="X11" s="44">
        <f t="shared" si="0"/>
        <v>0</v>
      </c>
      <c r="Y11" s="56"/>
      <c r="Z11" s="56">
        <f t="shared" si="2"/>
        <v>0</v>
      </c>
      <c r="AA11" s="42" t="str">
        <f t="shared" si="3"/>
        <v>Neakt.</v>
      </c>
      <c r="AB11" s="31"/>
      <c r="AC11" s="28"/>
      <c r="AD11" s="28"/>
      <c r="AE11" s="28"/>
      <c r="AF11" s="28"/>
      <c r="AG11" s="28"/>
      <c r="AH11" s="28"/>
      <c r="AI11" s="28"/>
    </row>
    <row r="12" spans="1:35" ht="15.5" thickTop="1" thickBot="1" x14ac:dyDescent="0.4">
      <c r="A12" s="46">
        <v>7</v>
      </c>
      <c r="B12" s="33">
        <v>56</v>
      </c>
      <c r="C12" s="60">
        <v>2020</v>
      </c>
      <c r="D12" s="34" t="s">
        <v>19</v>
      </c>
      <c r="E12" s="48"/>
      <c r="F12" s="49"/>
      <c r="G12" s="49"/>
      <c r="H12" s="49"/>
      <c r="I12" s="49"/>
      <c r="J12" s="50"/>
      <c r="K12" s="51"/>
      <c r="L12" s="52"/>
      <c r="M12" s="52"/>
      <c r="N12" s="49"/>
      <c r="O12" s="49"/>
      <c r="P12" s="49"/>
      <c r="Q12" s="53"/>
      <c r="R12" s="53"/>
      <c r="S12" s="54"/>
      <c r="T12" s="42">
        <f t="shared" si="1"/>
        <v>0</v>
      </c>
      <c r="U12" s="55">
        <v>33.5</v>
      </c>
      <c r="V12" s="55"/>
      <c r="W12" s="55"/>
      <c r="X12" s="44">
        <f t="shared" si="0"/>
        <v>34</v>
      </c>
      <c r="Y12" s="56"/>
      <c r="Z12" s="56">
        <f t="shared" si="2"/>
        <v>34</v>
      </c>
      <c r="AA12" s="42" t="str">
        <f t="shared" si="3"/>
        <v>F</v>
      </c>
      <c r="AB12" s="31"/>
      <c r="AC12" s="28"/>
      <c r="AD12" s="28"/>
      <c r="AE12" s="28"/>
      <c r="AF12" s="28"/>
      <c r="AG12" s="28"/>
      <c r="AH12" s="28"/>
      <c r="AI12" s="28"/>
    </row>
    <row r="13" spans="1:35" ht="15.5" thickTop="1" thickBot="1" x14ac:dyDescent="0.4">
      <c r="A13" s="46">
        <v>8</v>
      </c>
      <c r="B13" s="47">
        <v>59</v>
      </c>
      <c r="C13" s="59">
        <v>2020</v>
      </c>
      <c r="D13" s="34" t="s">
        <v>19</v>
      </c>
      <c r="E13" s="48">
        <v>1</v>
      </c>
      <c r="F13" s="49">
        <v>1</v>
      </c>
      <c r="G13" s="49">
        <v>1</v>
      </c>
      <c r="H13" s="49">
        <v>1</v>
      </c>
      <c r="I13" s="49">
        <v>1</v>
      </c>
      <c r="J13" s="50"/>
      <c r="K13" s="51"/>
      <c r="L13" s="52"/>
      <c r="M13" s="52"/>
      <c r="N13" s="49"/>
      <c r="O13" s="49"/>
      <c r="P13" s="49"/>
      <c r="Q13" s="53"/>
      <c r="R13" s="53"/>
      <c r="S13" s="54"/>
      <c r="T13" s="42">
        <f t="shared" si="1"/>
        <v>5.5</v>
      </c>
      <c r="U13" s="57">
        <v>36</v>
      </c>
      <c r="V13" s="55"/>
      <c r="W13" s="55"/>
      <c r="X13" s="44">
        <f t="shared" si="0"/>
        <v>42</v>
      </c>
      <c r="Y13" s="56"/>
      <c r="Z13" s="56">
        <f t="shared" si="2"/>
        <v>42</v>
      </c>
      <c r="AA13" s="42" t="str">
        <f t="shared" si="3"/>
        <v>F</v>
      </c>
      <c r="AB13" s="31"/>
      <c r="AC13" s="28"/>
      <c r="AD13" s="28"/>
      <c r="AE13" s="28"/>
      <c r="AF13" s="28"/>
      <c r="AG13" s="28"/>
      <c r="AH13" s="28"/>
      <c r="AI13" s="28"/>
    </row>
    <row r="14" spans="1:35" ht="15.5" thickTop="1" thickBot="1" x14ac:dyDescent="0.4">
      <c r="A14" s="32">
        <v>9</v>
      </c>
      <c r="B14" s="33">
        <v>60</v>
      </c>
      <c r="C14" s="60">
        <v>2020</v>
      </c>
      <c r="D14" s="34" t="s">
        <v>19</v>
      </c>
      <c r="E14" s="48"/>
      <c r="F14" s="49"/>
      <c r="G14" s="49"/>
      <c r="H14" s="49">
        <v>1</v>
      </c>
      <c r="I14" s="49">
        <v>1</v>
      </c>
      <c r="J14" s="50"/>
      <c r="K14" s="51"/>
      <c r="L14" s="52"/>
      <c r="M14" s="52"/>
      <c r="N14" s="49"/>
      <c r="O14" s="49"/>
      <c r="P14" s="49"/>
      <c r="Q14" s="53"/>
      <c r="R14" s="53"/>
      <c r="S14" s="54"/>
      <c r="T14" s="42">
        <f t="shared" si="1"/>
        <v>2.2000000000000002</v>
      </c>
      <c r="U14" s="55">
        <v>35</v>
      </c>
      <c r="V14" s="55"/>
      <c r="W14" s="55"/>
      <c r="X14" s="44">
        <f t="shared" si="0"/>
        <v>37</v>
      </c>
      <c r="Y14" s="56"/>
      <c r="Z14" s="56">
        <f t="shared" si="2"/>
        <v>37</v>
      </c>
      <c r="AA14" s="42" t="str">
        <f t="shared" si="3"/>
        <v>F</v>
      </c>
      <c r="AB14" s="31"/>
      <c r="AC14" s="28"/>
      <c r="AD14" s="28"/>
      <c r="AE14" s="28"/>
      <c r="AF14" s="28"/>
      <c r="AG14" s="28"/>
      <c r="AH14" s="28"/>
      <c r="AI14" s="28"/>
    </row>
    <row r="15" spans="1:35" ht="15.5" thickTop="1" thickBot="1" x14ac:dyDescent="0.4">
      <c r="A15" s="46">
        <v>10</v>
      </c>
      <c r="B15" s="47">
        <v>61</v>
      </c>
      <c r="C15" s="59">
        <v>2020</v>
      </c>
      <c r="D15" s="34" t="s">
        <v>19</v>
      </c>
      <c r="E15" s="48"/>
      <c r="F15" s="49">
        <v>1</v>
      </c>
      <c r="G15" s="49">
        <v>1</v>
      </c>
      <c r="H15" s="49"/>
      <c r="I15" s="49"/>
      <c r="J15" s="50"/>
      <c r="K15" s="51"/>
      <c r="L15" s="52"/>
      <c r="M15" s="52"/>
      <c r="N15" s="49"/>
      <c r="O15" s="49"/>
      <c r="P15" s="49"/>
      <c r="Q15" s="53"/>
      <c r="R15" s="53"/>
      <c r="S15" s="54"/>
      <c r="T15" s="42">
        <f t="shared" si="1"/>
        <v>2.2000000000000002</v>
      </c>
      <c r="U15" s="55"/>
      <c r="V15" s="55"/>
      <c r="W15" s="55"/>
      <c r="X15" s="44">
        <f t="shared" si="0"/>
        <v>2</v>
      </c>
      <c r="Y15" s="56"/>
      <c r="Z15" s="56">
        <f t="shared" si="2"/>
        <v>2</v>
      </c>
      <c r="AA15" s="42" t="str">
        <f t="shared" si="3"/>
        <v>F</v>
      </c>
      <c r="AB15" s="31"/>
      <c r="AC15" s="28"/>
      <c r="AD15" s="28"/>
      <c r="AE15" s="28"/>
      <c r="AF15" s="28"/>
      <c r="AG15" s="28"/>
      <c r="AH15" s="28"/>
      <c r="AI15" s="28"/>
    </row>
    <row r="16" spans="1:35" ht="15.5" thickTop="1" thickBot="1" x14ac:dyDescent="0.4">
      <c r="A16" s="46">
        <v>11</v>
      </c>
      <c r="B16" s="33">
        <v>62</v>
      </c>
      <c r="C16" s="60">
        <v>2020</v>
      </c>
      <c r="D16" s="34" t="s">
        <v>19</v>
      </c>
      <c r="E16" s="48"/>
      <c r="F16" s="49"/>
      <c r="G16" s="49"/>
      <c r="H16" s="49"/>
      <c r="I16" s="49"/>
      <c r="J16" s="50"/>
      <c r="K16" s="51"/>
      <c r="L16" s="52"/>
      <c r="M16" s="52"/>
      <c r="N16" s="49"/>
      <c r="O16" s="49"/>
      <c r="P16" s="49"/>
      <c r="Q16" s="53"/>
      <c r="R16" s="53"/>
      <c r="S16" s="54"/>
      <c r="T16" s="42">
        <f t="shared" si="1"/>
        <v>0</v>
      </c>
      <c r="U16" s="55">
        <v>34.5</v>
      </c>
      <c r="V16" s="55"/>
      <c r="W16" s="55"/>
      <c r="X16" s="44">
        <f t="shared" si="0"/>
        <v>35</v>
      </c>
      <c r="Y16" s="56"/>
      <c r="Z16" s="56">
        <f t="shared" si="2"/>
        <v>35</v>
      </c>
      <c r="AA16" s="42" t="str">
        <f t="shared" si="3"/>
        <v>F</v>
      </c>
      <c r="AB16" s="31"/>
      <c r="AC16" s="28"/>
      <c r="AD16" s="28"/>
      <c r="AE16" s="28"/>
      <c r="AF16" s="28"/>
      <c r="AG16" s="28"/>
      <c r="AH16" s="28"/>
      <c r="AI16" s="28"/>
    </row>
    <row r="17" spans="1:35" ht="15.5" thickTop="1" thickBot="1" x14ac:dyDescent="0.4">
      <c r="A17" s="46">
        <v>12</v>
      </c>
      <c r="B17" s="47">
        <v>63</v>
      </c>
      <c r="C17" s="59">
        <v>2020</v>
      </c>
      <c r="D17" s="34" t="s">
        <v>19</v>
      </c>
      <c r="E17" s="48"/>
      <c r="F17" s="49"/>
      <c r="G17" s="49"/>
      <c r="H17" s="49">
        <v>0.75</v>
      </c>
      <c r="I17" s="49"/>
      <c r="J17" s="50"/>
      <c r="K17" s="51"/>
      <c r="L17" s="52"/>
      <c r="M17" s="52"/>
      <c r="N17" s="49"/>
      <c r="O17" s="49"/>
      <c r="P17" s="49"/>
      <c r="Q17" s="53"/>
      <c r="R17" s="53"/>
      <c r="S17" s="54"/>
      <c r="T17" s="42">
        <f t="shared" si="1"/>
        <v>0.8</v>
      </c>
      <c r="U17" s="57">
        <v>17.5</v>
      </c>
      <c r="V17" s="55"/>
      <c r="W17" s="55"/>
      <c r="X17" s="44">
        <f t="shared" si="0"/>
        <v>18</v>
      </c>
      <c r="Y17" s="56"/>
      <c r="Z17" s="56">
        <f t="shared" si="2"/>
        <v>18</v>
      </c>
      <c r="AA17" s="42" t="str">
        <f t="shared" si="3"/>
        <v>F</v>
      </c>
      <c r="AB17" s="31"/>
      <c r="AC17" s="28"/>
      <c r="AD17" s="28"/>
      <c r="AE17" s="28"/>
      <c r="AF17" s="28"/>
      <c r="AG17" s="28"/>
      <c r="AH17" s="28"/>
      <c r="AI17" s="28"/>
    </row>
    <row r="18" spans="1:35" ht="15.5" thickTop="1" thickBot="1" x14ac:dyDescent="0.4">
      <c r="A18" s="32">
        <v>13</v>
      </c>
      <c r="B18" s="33">
        <v>64</v>
      </c>
      <c r="C18" s="60">
        <v>2020</v>
      </c>
      <c r="D18" s="34" t="s">
        <v>19</v>
      </c>
      <c r="E18" s="48"/>
      <c r="F18" s="49"/>
      <c r="G18" s="49"/>
      <c r="H18" s="49"/>
      <c r="I18" s="49"/>
      <c r="J18" s="50"/>
      <c r="K18" s="51"/>
      <c r="L18" s="52"/>
      <c r="M18" s="52"/>
      <c r="N18" s="49"/>
      <c r="O18" s="49"/>
      <c r="P18" s="49"/>
      <c r="Q18" s="53"/>
      <c r="R18" s="53"/>
      <c r="S18" s="54"/>
      <c r="T18" s="42">
        <f t="shared" si="1"/>
        <v>0</v>
      </c>
      <c r="U18" s="55">
        <v>32.5</v>
      </c>
      <c r="V18" s="55"/>
      <c r="W18" s="55"/>
      <c r="X18" s="44">
        <f t="shared" si="0"/>
        <v>33</v>
      </c>
      <c r="Y18" s="56"/>
      <c r="Z18" s="56">
        <f t="shared" si="2"/>
        <v>33</v>
      </c>
      <c r="AA18" s="42" t="str">
        <f t="shared" si="3"/>
        <v>F</v>
      </c>
      <c r="AB18" s="31"/>
      <c r="AC18" s="28"/>
      <c r="AD18" s="28"/>
      <c r="AE18" s="28"/>
      <c r="AF18" s="28"/>
      <c r="AG18" s="28"/>
      <c r="AH18" s="28"/>
      <c r="AI18" s="28"/>
    </row>
    <row r="19" spans="1:35" ht="15.5" thickTop="1" thickBot="1" x14ac:dyDescent="0.4">
      <c r="A19" s="46">
        <v>14</v>
      </c>
      <c r="B19" s="47">
        <v>65</v>
      </c>
      <c r="C19" s="59">
        <v>2020</v>
      </c>
      <c r="D19" s="34" t="s">
        <v>19</v>
      </c>
      <c r="E19" s="48">
        <v>1</v>
      </c>
      <c r="F19" s="49">
        <v>1</v>
      </c>
      <c r="G19" s="49">
        <v>1</v>
      </c>
      <c r="H19" s="49">
        <v>1</v>
      </c>
      <c r="I19" s="49">
        <v>1</v>
      </c>
      <c r="J19" s="50"/>
      <c r="K19" s="51"/>
      <c r="L19" s="52"/>
      <c r="M19" s="52"/>
      <c r="N19" s="49"/>
      <c r="O19" s="49"/>
      <c r="P19" s="49"/>
      <c r="Q19" s="53"/>
      <c r="R19" s="53"/>
      <c r="S19" s="54"/>
      <c r="T19" s="42">
        <f t="shared" si="1"/>
        <v>5.5</v>
      </c>
      <c r="U19" s="57">
        <v>24</v>
      </c>
      <c r="V19" s="55"/>
      <c r="W19" s="55"/>
      <c r="X19" s="44">
        <f t="shared" si="0"/>
        <v>30</v>
      </c>
      <c r="Y19" s="56"/>
      <c r="Z19" s="56">
        <f t="shared" si="2"/>
        <v>30</v>
      </c>
      <c r="AA19" s="42" t="str">
        <f t="shared" si="3"/>
        <v>F</v>
      </c>
      <c r="AB19" s="31"/>
      <c r="AC19" s="28"/>
      <c r="AD19" s="28"/>
      <c r="AE19" s="28"/>
      <c r="AF19" s="28"/>
      <c r="AG19" s="28"/>
      <c r="AH19" s="28"/>
      <c r="AI19" s="28"/>
    </row>
    <row r="20" spans="1:35" ht="15.5" thickTop="1" thickBot="1" x14ac:dyDescent="0.4">
      <c r="A20" s="46">
        <v>15</v>
      </c>
      <c r="B20" s="33">
        <v>67</v>
      </c>
      <c r="C20" s="60">
        <v>2020</v>
      </c>
      <c r="D20" s="34" t="s">
        <v>19</v>
      </c>
      <c r="E20" s="48"/>
      <c r="F20" s="49"/>
      <c r="G20" s="49"/>
      <c r="H20" s="49"/>
      <c r="I20" s="49"/>
      <c r="J20" s="50"/>
      <c r="K20" s="51"/>
      <c r="L20" s="52"/>
      <c r="M20" s="52"/>
      <c r="N20" s="49"/>
      <c r="O20" s="49"/>
      <c r="P20" s="49"/>
      <c r="Q20" s="53"/>
      <c r="R20" s="53"/>
      <c r="S20" s="54"/>
      <c r="T20" s="42">
        <f t="shared" si="1"/>
        <v>0</v>
      </c>
      <c r="U20" s="55">
        <v>26.5</v>
      </c>
      <c r="V20" s="55"/>
      <c r="W20" s="55"/>
      <c r="X20" s="44">
        <f t="shared" si="0"/>
        <v>27</v>
      </c>
      <c r="Y20" s="56"/>
      <c r="Z20" s="56">
        <f t="shared" si="2"/>
        <v>27</v>
      </c>
      <c r="AA20" s="42" t="str">
        <f t="shared" si="3"/>
        <v>F</v>
      </c>
      <c r="AB20" s="31"/>
      <c r="AC20" s="28"/>
      <c r="AD20" s="28"/>
      <c r="AE20" s="28"/>
      <c r="AF20" s="28"/>
      <c r="AG20" s="28"/>
      <c r="AH20" s="28"/>
      <c r="AI20" s="28"/>
    </row>
    <row r="21" spans="1:35" ht="15.5" thickTop="1" thickBot="1" x14ac:dyDescent="0.4">
      <c r="A21" s="46">
        <v>16</v>
      </c>
      <c r="B21" s="47">
        <v>68</v>
      </c>
      <c r="C21" s="59">
        <v>2020</v>
      </c>
      <c r="D21" s="34" t="s">
        <v>19</v>
      </c>
      <c r="E21" s="48"/>
      <c r="F21" s="49"/>
      <c r="G21" s="49"/>
      <c r="H21" s="49"/>
      <c r="I21" s="49"/>
      <c r="J21" s="50"/>
      <c r="K21" s="51"/>
      <c r="L21" s="52"/>
      <c r="M21" s="52"/>
      <c r="N21" s="49"/>
      <c r="O21" s="49"/>
      <c r="P21" s="49"/>
      <c r="Q21" s="53"/>
      <c r="R21" s="53"/>
      <c r="S21" s="54"/>
      <c r="T21" s="42">
        <f t="shared" si="1"/>
        <v>0</v>
      </c>
      <c r="U21" s="55">
        <v>23</v>
      </c>
      <c r="V21" s="55"/>
      <c r="W21" s="55"/>
      <c r="X21" s="44">
        <f t="shared" si="0"/>
        <v>23</v>
      </c>
      <c r="Y21" s="56"/>
      <c r="Z21" s="56">
        <f t="shared" si="2"/>
        <v>23</v>
      </c>
      <c r="AA21" s="42" t="str">
        <f t="shared" si="3"/>
        <v>F</v>
      </c>
      <c r="AB21" s="31"/>
      <c r="AC21" s="28"/>
      <c r="AD21" s="28"/>
      <c r="AE21" s="28"/>
      <c r="AF21" s="28"/>
      <c r="AG21" s="28"/>
      <c r="AH21" s="28"/>
      <c r="AI21" s="28"/>
    </row>
    <row r="22" spans="1:35" ht="15.5" thickTop="1" thickBot="1" x14ac:dyDescent="0.4">
      <c r="A22" s="32">
        <v>17</v>
      </c>
      <c r="B22" s="33">
        <v>69</v>
      </c>
      <c r="C22" s="60">
        <v>2020</v>
      </c>
      <c r="D22" s="34" t="s">
        <v>19</v>
      </c>
      <c r="E22" s="48"/>
      <c r="F22" s="49"/>
      <c r="G22" s="49"/>
      <c r="H22" s="49"/>
      <c r="I22" s="49"/>
      <c r="J22" s="50"/>
      <c r="K22" s="51"/>
      <c r="L22" s="52"/>
      <c r="M22" s="52"/>
      <c r="N22" s="49"/>
      <c r="O22" s="49"/>
      <c r="P22" s="49"/>
      <c r="Q22" s="53"/>
      <c r="R22" s="53"/>
      <c r="S22" s="54"/>
      <c r="T22" s="42">
        <f t="shared" si="1"/>
        <v>0</v>
      </c>
      <c r="U22" s="55"/>
      <c r="V22" s="55"/>
      <c r="W22" s="55"/>
      <c r="X22" s="44">
        <f t="shared" si="0"/>
        <v>0</v>
      </c>
      <c r="Y22" s="56"/>
      <c r="Z22" s="56">
        <f t="shared" si="2"/>
        <v>0</v>
      </c>
      <c r="AA22" s="42" t="str">
        <f t="shared" si="3"/>
        <v>Neakt.</v>
      </c>
      <c r="AB22" s="31"/>
      <c r="AC22" s="28"/>
      <c r="AD22" s="28"/>
      <c r="AE22" s="28"/>
      <c r="AF22" s="28"/>
      <c r="AG22" s="28"/>
      <c r="AH22" s="28"/>
      <c r="AI22" s="28"/>
    </row>
    <row r="23" spans="1:35" ht="15.5" thickTop="1" thickBot="1" x14ac:dyDescent="0.4">
      <c r="A23" s="46">
        <v>18</v>
      </c>
      <c r="B23" s="47">
        <v>70</v>
      </c>
      <c r="C23" s="59">
        <v>2020</v>
      </c>
      <c r="D23" s="34" t="s">
        <v>19</v>
      </c>
      <c r="E23" s="48"/>
      <c r="F23" s="49"/>
      <c r="G23" s="49"/>
      <c r="H23" s="49"/>
      <c r="I23" s="49"/>
      <c r="J23" s="50"/>
      <c r="K23" s="51"/>
      <c r="L23" s="52"/>
      <c r="M23" s="52"/>
      <c r="N23" s="49"/>
      <c r="O23" s="49"/>
      <c r="P23" s="49"/>
      <c r="Q23" s="53"/>
      <c r="R23" s="53"/>
      <c r="S23" s="54"/>
      <c r="T23" s="42">
        <f t="shared" si="1"/>
        <v>0</v>
      </c>
      <c r="U23" s="55">
        <v>27.5</v>
      </c>
      <c r="V23" s="55"/>
      <c r="W23" s="55"/>
      <c r="X23" s="44">
        <f t="shared" si="0"/>
        <v>28</v>
      </c>
      <c r="Y23" s="56"/>
      <c r="Z23" s="56">
        <f t="shared" si="2"/>
        <v>28</v>
      </c>
      <c r="AA23" s="42" t="str">
        <f t="shared" si="3"/>
        <v>F</v>
      </c>
      <c r="AB23" s="31"/>
      <c r="AC23" s="28"/>
      <c r="AD23" s="28"/>
      <c r="AE23" s="28"/>
      <c r="AF23" s="28"/>
      <c r="AG23" s="28"/>
      <c r="AH23" s="28"/>
      <c r="AI23" s="28"/>
    </row>
    <row r="24" spans="1:35" ht="15.5" thickTop="1" thickBot="1" x14ac:dyDescent="0.4">
      <c r="A24" s="46">
        <v>19</v>
      </c>
      <c r="B24" s="33">
        <v>71</v>
      </c>
      <c r="C24" s="60">
        <v>2020</v>
      </c>
      <c r="D24" s="34" t="s">
        <v>19</v>
      </c>
      <c r="E24" s="48"/>
      <c r="F24" s="49"/>
      <c r="G24" s="49"/>
      <c r="H24" s="49"/>
      <c r="I24" s="49"/>
      <c r="J24" s="50"/>
      <c r="K24" s="51"/>
      <c r="L24" s="52"/>
      <c r="M24" s="52"/>
      <c r="N24" s="49"/>
      <c r="O24" s="49"/>
      <c r="P24" s="49"/>
      <c r="Q24" s="53"/>
      <c r="R24" s="53"/>
      <c r="S24" s="54"/>
      <c r="T24" s="42">
        <f t="shared" si="1"/>
        <v>0</v>
      </c>
      <c r="U24" s="55">
        <v>30</v>
      </c>
      <c r="V24" s="55"/>
      <c r="W24" s="55"/>
      <c r="X24" s="44">
        <f t="shared" si="0"/>
        <v>30</v>
      </c>
      <c r="Y24" s="56"/>
      <c r="Z24" s="56">
        <f t="shared" si="2"/>
        <v>30</v>
      </c>
      <c r="AA24" s="42" t="str">
        <f t="shared" si="3"/>
        <v>F</v>
      </c>
      <c r="AB24" s="31"/>
      <c r="AC24" s="28"/>
      <c r="AD24" s="28"/>
      <c r="AE24" s="28"/>
      <c r="AF24" s="28"/>
      <c r="AG24" s="28"/>
      <c r="AH24" s="28"/>
      <c r="AI24" s="28"/>
    </row>
    <row r="25" spans="1:35" ht="15.5" thickTop="1" thickBot="1" x14ac:dyDescent="0.4">
      <c r="A25" s="46">
        <v>20</v>
      </c>
      <c r="B25" s="47">
        <v>77</v>
      </c>
      <c r="C25" s="59">
        <v>2020</v>
      </c>
      <c r="D25" s="34" t="s">
        <v>19</v>
      </c>
      <c r="E25" s="48"/>
      <c r="F25" s="49"/>
      <c r="G25" s="49"/>
      <c r="H25" s="49"/>
      <c r="I25" s="49"/>
      <c r="J25" s="50"/>
      <c r="K25" s="51"/>
      <c r="L25" s="52"/>
      <c r="M25" s="52"/>
      <c r="N25" s="49"/>
      <c r="O25" s="49"/>
      <c r="P25" s="49"/>
      <c r="Q25" s="53"/>
      <c r="R25" s="53"/>
      <c r="S25" s="54"/>
      <c r="T25" s="42">
        <f t="shared" si="1"/>
        <v>0</v>
      </c>
      <c r="U25" s="55"/>
      <c r="V25" s="55"/>
      <c r="W25" s="55"/>
      <c r="X25" s="44">
        <f t="shared" si="0"/>
        <v>0</v>
      </c>
      <c r="Y25" s="56"/>
      <c r="Z25" s="56">
        <f t="shared" si="2"/>
        <v>0</v>
      </c>
      <c r="AA25" s="42" t="str">
        <f t="shared" si="3"/>
        <v>Neakt.</v>
      </c>
      <c r="AB25" s="31"/>
      <c r="AC25" s="28"/>
      <c r="AD25" s="28"/>
      <c r="AE25" s="28"/>
      <c r="AF25" s="28"/>
      <c r="AG25" s="28"/>
      <c r="AH25" s="28"/>
      <c r="AI25" s="28"/>
    </row>
    <row r="26" spans="1:35" ht="15.5" thickTop="1" thickBot="1" x14ac:dyDescent="0.4">
      <c r="A26" s="32">
        <v>21</v>
      </c>
      <c r="B26" s="33">
        <v>78</v>
      </c>
      <c r="C26" s="60">
        <v>2020</v>
      </c>
      <c r="D26" s="34" t="s">
        <v>19</v>
      </c>
      <c r="E26" s="48"/>
      <c r="F26" s="49"/>
      <c r="G26" s="49"/>
      <c r="H26" s="49"/>
      <c r="I26" s="49"/>
      <c r="J26" s="50"/>
      <c r="K26" s="51"/>
      <c r="L26" s="52"/>
      <c r="M26" s="52"/>
      <c r="N26" s="49"/>
      <c r="O26" s="49"/>
      <c r="P26" s="49"/>
      <c r="Q26" s="53"/>
      <c r="R26" s="53"/>
      <c r="S26" s="54"/>
      <c r="T26" s="42">
        <f t="shared" si="1"/>
        <v>0</v>
      </c>
      <c r="U26" s="55"/>
      <c r="V26" s="55"/>
      <c r="W26" s="55"/>
      <c r="X26" s="44">
        <f t="shared" si="0"/>
        <v>0</v>
      </c>
      <c r="Y26" s="56"/>
      <c r="Z26" s="56">
        <f t="shared" si="2"/>
        <v>0</v>
      </c>
      <c r="AA26" s="42" t="str">
        <f t="shared" si="3"/>
        <v>Neakt.</v>
      </c>
      <c r="AB26" s="31"/>
      <c r="AC26" s="28"/>
      <c r="AD26" s="28"/>
      <c r="AE26" s="28"/>
      <c r="AF26" s="28"/>
      <c r="AG26" s="28"/>
      <c r="AH26" s="28"/>
      <c r="AI26" s="28"/>
    </row>
    <row r="27" spans="1:35" ht="15.5" thickTop="1" thickBot="1" x14ac:dyDescent="0.4">
      <c r="A27" s="46">
        <v>22</v>
      </c>
      <c r="B27" s="61">
        <v>79</v>
      </c>
      <c r="C27" s="62">
        <v>2020</v>
      </c>
      <c r="D27" s="34" t="s">
        <v>19</v>
      </c>
      <c r="E27" s="63"/>
      <c r="F27" s="64"/>
      <c r="G27" s="64"/>
      <c r="H27" s="64">
        <v>1</v>
      </c>
      <c r="I27" s="64">
        <v>1</v>
      </c>
      <c r="J27" s="65"/>
      <c r="K27" s="66"/>
      <c r="L27" s="67"/>
      <c r="M27" s="67"/>
      <c r="N27" s="64"/>
      <c r="O27" s="64"/>
      <c r="P27" s="64"/>
      <c r="Q27" s="68"/>
      <c r="R27" s="68"/>
      <c r="S27" s="69"/>
      <c r="T27" s="70">
        <f t="shared" si="1"/>
        <v>2.2000000000000002</v>
      </c>
      <c r="U27" s="71">
        <v>34</v>
      </c>
      <c r="V27" s="71"/>
      <c r="W27" s="71"/>
      <c r="X27" s="27">
        <f t="shared" si="0"/>
        <v>36</v>
      </c>
      <c r="Y27" s="72"/>
      <c r="Z27" s="72">
        <f t="shared" si="2"/>
        <v>36</v>
      </c>
      <c r="AA27" s="70" t="str">
        <f t="shared" si="3"/>
        <v>F</v>
      </c>
      <c r="AB27" s="31"/>
      <c r="AC27" s="28"/>
      <c r="AD27" s="28"/>
      <c r="AE27" s="28"/>
      <c r="AF27" s="28"/>
      <c r="AG27" s="28"/>
      <c r="AH27" s="28"/>
      <c r="AI27" s="28"/>
    </row>
    <row r="28" spans="1:35" ht="15" thickTop="1" x14ac:dyDescent="0.3"/>
  </sheetData>
  <mergeCells count="4">
    <mergeCell ref="A3:A5"/>
    <mergeCell ref="D3:D5"/>
    <mergeCell ref="B4:C5"/>
    <mergeCell ref="E4:S4"/>
  </mergeCells>
  <conditionalFormatting sqref="AA1:AA27">
    <cfRule type="containsText" dxfId="1" priority="2" operator="containsText" text="F">
      <formula>NOT(ISERROR(SEARCH("F",AA1)))</formula>
    </cfRule>
  </conditionalFormatting>
  <conditionalFormatting sqref="AA1:AA1048576">
    <cfRule type="cellIs" dxfId="0" priority="1" operator="equal">
      <formula>"Neakt."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Slaven</dc:creator>
  <cp:lastModifiedBy>neman</cp:lastModifiedBy>
  <cp:lastPrinted>2017-02-15T16:05:41Z</cp:lastPrinted>
  <dcterms:created xsi:type="dcterms:W3CDTF">2017-02-15T16:03:58Z</dcterms:created>
  <dcterms:modified xsi:type="dcterms:W3CDTF">2020-12-01T17:22:19Z</dcterms:modified>
</cp:coreProperties>
</file>