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ab0622653570a5/Documents/"/>
    </mc:Choice>
  </mc:AlternateContent>
  <xr:revisionPtr revIDLastSave="264" documentId="8_{3444BDA4-9267-42DC-AB57-836047000BE2}" xr6:coauthVersionLast="47" xr6:coauthVersionMax="47" xr10:uidLastSave="{39928492-D624-4839-BB45-27341BD45890}"/>
  <bookViews>
    <workbookView xWindow="-120" yWindow="-120" windowWidth="29040" windowHeight="15720" activeTab="3" xr2:uid="{9C82651F-9988-40D6-BB13-EFCD1CDA3A06}"/>
  </bookViews>
  <sheets>
    <sheet name="Tabelle1" sheetId="1" r:id="rId1"/>
    <sheet name="Tabelle2" sheetId="2" r:id="rId2"/>
    <sheet name="Tabelle3" sheetId="3" r:id="rId3"/>
    <sheet name="Tabel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E19" i="4"/>
  <c r="F15" i="4"/>
  <c r="J11" i="4"/>
  <c r="F11" i="4"/>
  <c r="F10" i="4"/>
  <c r="J10" i="4" s="1"/>
  <c r="F13" i="4"/>
  <c r="F8" i="4"/>
  <c r="F7" i="4"/>
  <c r="R12" i="2"/>
  <c r="V6" i="2"/>
  <c r="V5" i="2"/>
  <c r="V4" i="2"/>
  <c r="V3" i="2"/>
  <c r="U5" i="2"/>
  <c r="T5" i="2"/>
  <c r="S5" i="2"/>
  <c r="R5" i="2"/>
  <c r="Q5" i="2"/>
  <c r="U4" i="2"/>
  <c r="T4" i="2"/>
  <c r="S4" i="2"/>
  <c r="R4" i="2"/>
  <c r="Q4" i="2"/>
  <c r="U3" i="2"/>
  <c r="T3" i="2"/>
  <c r="S3" i="2"/>
  <c r="R3" i="2"/>
  <c r="Q3" i="2"/>
  <c r="O5" i="2"/>
  <c r="N5" i="2"/>
  <c r="M5" i="2"/>
  <c r="L5" i="2"/>
  <c r="K5" i="2"/>
  <c r="O4" i="2"/>
  <c r="N4" i="2"/>
  <c r="M4" i="2"/>
  <c r="L4" i="2"/>
  <c r="K4" i="2"/>
  <c r="O3" i="2"/>
  <c r="N3" i="2"/>
  <c r="M3" i="2"/>
  <c r="L3" i="2"/>
  <c r="K3" i="2"/>
  <c r="H6" i="2"/>
  <c r="H5" i="2"/>
  <c r="H4" i="2"/>
  <c r="H3" i="2"/>
  <c r="G6" i="2"/>
  <c r="F6" i="2"/>
  <c r="E6" i="2"/>
  <c r="D6" i="2"/>
  <c r="C6" i="2"/>
  <c r="I13" i="1"/>
  <c r="P8" i="1"/>
  <c r="P7" i="1"/>
  <c r="P6" i="1"/>
  <c r="P5" i="1"/>
  <c r="P4" i="1"/>
  <c r="O7" i="1"/>
  <c r="N7" i="1"/>
  <c r="M7" i="1"/>
  <c r="O6" i="1"/>
  <c r="N6" i="1"/>
  <c r="M6" i="1"/>
  <c r="O5" i="1"/>
  <c r="N5" i="1"/>
  <c r="M5" i="1"/>
  <c r="O4" i="1"/>
  <c r="N4" i="1"/>
  <c r="M4" i="1"/>
  <c r="K7" i="1"/>
  <c r="J7" i="1"/>
  <c r="I7" i="1"/>
  <c r="K6" i="1"/>
  <c r="J6" i="1"/>
  <c r="I6" i="1"/>
  <c r="K5" i="1"/>
  <c r="J5" i="1"/>
  <c r="I5" i="1"/>
  <c r="K4" i="1"/>
  <c r="J4" i="1"/>
  <c r="I4" i="1"/>
  <c r="F8" i="1"/>
  <c r="E8" i="1"/>
  <c r="D8" i="1"/>
  <c r="C8" i="1"/>
  <c r="F7" i="1"/>
  <c r="F6" i="1"/>
  <c r="F5" i="1"/>
  <c r="F4" i="1"/>
</calcChain>
</file>

<file path=xl/sharedStrings.xml><?xml version="1.0" encoding="utf-8"?>
<sst xmlns="http://schemas.openxmlformats.org/spreadsheetml/2006/main" count="90" uniqueCount="83">
  <si>
    <t>mjesecni dohodak</t>
  </si>
  <si>
    <t>sklonost potrosnji</t>
  </si>
  <si>
    <t>stalno</t>
  </si>
  <si>
    <t>povremeno</t>
  </si>
  <si>
    <t>nikad</t>
  </si>
  <si>
    <t>3000-5000</t>
  </si>
  <si>
    <t>5000-7000</t>
  </si>
  <si>
    <t>7000+</t>
  </si>
  <si>
    <t>suma</t>
  </si>
  <si>
    <t>suma redova</t>
  </si>
  <si>
    <t>suma kolona</t>
  </si>
  <si>
    <r>
      <t xml:space="preserve">ocekivane vrijednosti </t>
    </r>
    <r>
      <rPr>
        <b/>
        <sz val="11"/>
        <color theme="1"/>
        <rFont val="Calibri"/>
        <family val="2"/>
        <scheme val="minor"/>
      </rPr>
      <t>f'</t>
    </r>
    <r>
      <rPr>
        <sz val="11"/>
        <color theme="1"/>
        <rFont val="Calibri"/>
        <family val="2"/>
        <scheme val="minor"/>
      </rPr>
      <t xml:space="preserve"> </t>
    </r>
  </si>
  <si>
    <t>eksperiment</t>
  </si>
  <si>
    <t xml:space="preserve">test statistika </t>
  </si>
  <si>
    <t>odnos eksperimenta I ocekivanih vrijednosti</t>
  </si>
  <si>
    <t>uporedjivanje s kriticnom vrijednosti</t>
  </si>
  <si>
    <t>&gt;</t>
  </si>
  <si>
    <t>test.stat.=</t>
  </si>
  <si>
    <t>Odbacujemo H0 tj postoji znacajna razlika u sklonosti ka potrosnji zavisno od dohotka</t>
  </si>
  <si>
    <t>broj neispravnih TV</t>
  </si>
  <si>
    <t>pon</t>
  </si>
  <si>
    <t>uto</t>
  </si>
  <si>
    <t>sri</t>
  </si>
  <si>
    <t>cet</t>
  </si>
  <si>
    <t>pet</t>
  </si>
  <si>
    <t>0-2</t>
  </si>
  <si>
    <t>6+</t>
  </si>
  <si>
    <t>3-5"</t>
  </si>
  <si>
    <t>ocekivane vrijednosti</t>
  </si>
  <si>
    <t>odnos eksperimenta I ocekivane vrijednosti</t>
  </si>
  <si>
    <t>suma vrsta</t>
  </si>
  <si>
    <t>test statistika</t>
  </si>
  <si>
    <t>kritivna vrijednost</t>
  </si>
  <si>
    <t>test.statistik</t>
  </si>
  <si>
    <t>ne odbacujemo H0 tj. Jednak broj neispravnih televizora se proizvede nezavisno od dana u sedmici</t>
  </si>
  <si>
    <t>ANOVA</t>
  </si>
  <si>
    <t>linija</t>
  </si>
  <si>
    <t>sadrzaj u dcl</t>
  </si>
  <si>
    <t>Anova: Single Factor</t>
  </si>
  <si>
    <t>SUMMARY</t>
  </si>
  <si>
    <t>Groups</t>
  </si>
  <si>
    <t>Count</t>
  </si>
  <si>
    <t>Sum</t>
  </si>
  <si>
    <t>Average</t>
  </si>
  <si>
    <t>Variance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</si>
  <si>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</si>
  <si>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</si>
  <si>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</si>
  <si>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</si>
  <si>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</si>
  <si>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</si>
  <si>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</si>
  <si>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</si>
  <si>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</si>
  <si>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</si>
  <si>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fizika</t>
  </si>
  <si>
    <t>matematika</t>
  </si>
  <si>
    <t>H0</t>
  </si>
  <si>
    <t>ne postoji korelacija izmedju ocjena</t>
  </si>
  <si>
    <t>(a)</t>
  </si>
  <si>
    <t>(b)</t>
  </si>
  <si>
    <t>racunanje parametara</t>
  </si>
  <si>
    <t>srednja ocjena matematika</t>
  </si>
  <si>
    <t>srednja ocjena fizika</t>
  </si>
  <si>
    <t>varijansa fizika</t>
  </si>
  <si>
    <t>varijansa matematika</t>
  </si>
  <si>
    <t>kovarijansa</t>
  </si>
  <si>
    <t>korelacija</t>
  </si>
  <si>
    <t>s_y</t>
  </si>
  <si>
    <t>s_x</t>
  </si>
  <si>
    <t>s_xy</t>
  </si>
  <si>
    <t>r</t>
  </si>
  <si>
    <t>s^2_y</t>
  </si>
  <si>
    <t>s^2_x</t>
  </si>
  <si>
    <t>st.dev. Fizika</t>
  </si>
  <si>
    <t>st.dev.Matematika</t>
  </si>
  <si>
    <t>z=</t>
  </si>
  <si>
    <t>( c)</t>
  </si>
  <si>
    <t>(d)</t>
  </si>
  <si>
    <t>kriticna vr.</t>
  </si>
  <si>
    <t xml:space="preserve">&lt; </t>
  </si>
  <si>
    <t>z</t>
  </si>
  <si>
    <t xml:space="preserve"> odbacujemo H0 tj. postojii veza izmedju ocjena matematike I fizike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</si>
</sst>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C53169C-6187-4C94-84E4-B82C3C75F1EF}">
  <we:reference id="wa104379190" version="2.0.0.0" store="de-DE" storeType="OMEX"/>
  <we:alternateReferences>
    <we:reference id="WA104379190" version="2.0.0.0" store="WA104379190" storeType="OMEX"/>
  </we:alternateReferences>
  <we:properties/>
  <we:bindings>
    <we:binding id="RangeSelect" type="matrix" appref="{DAE2782F-8122-41E1-B3A6-AF22B54162D8}"/>
    <we:binding id="Input" type="matrix" appref="{70BC0433-5E4B-4273-A541-22562C0D1B88}"/>
    <we:binding id="Output" type="matrix" appref="{45EC46B9-6726-4759-894B-DEC7B062694A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696E-7F4D-4AE8-A8C4-34A549BFFB6D}">
  <dimension ref="A1:P15"/>
  <sheetViews>
    <sheetView workbookViewId="0">
      <selection activeCell="I16" sqref="I16"/>
    </sheetView>
  </sheetViews>
  <sheetFormatPr baseColWidth="10" defaultRowHeight="15" x14ac:dyDescent="0.25"/>
  <cols>
    <col min="2" max="2" width="15.140625" customWidth="1"/>
    <col min="3" max="3" width="13.85546875" customWidth="1"/>
    <col min="4" max="5" width="14.140625" customWidth="1"/>
    <col min="6" max="6" width="13.5703125" customWidth="1"/>
  </cols>
  <sheetData>
    <row r="1" spans="1:16" x14ac:dyDescent="0.25">
      <c r="A1">
        <v>32</v>
      </c>
      <c r="C1" t="s">
        <v>12</v>
      </c>
      <c r="D1" s="1"/>
      <c r="E1" s="1"/>
    </row>
    <row r="2" spans="1:16" x14ac:dyDescent="0.25">
      <c r="B2" t="s">
        <v>0</v>
      </c>
      <c r="D2" s="1" t="s">
        <v>1</v>
      </c>
      <c r="E2" s="1"/>
    </row>
    <row r="3" spans="1:16" x14ac:dyDescent="0.25">
      <c r="C3" s="1" t="s">
        <v>2</v>
      </c>
      <c r="D3" s="1" t="s">
        <v>3</v>
      </c>
      <c r="E3" s="1" t="s">
        <v>4</v>
      </c>
      <c r="F3" s="1" t="s">
        <v>9</v>
      </c>
      <c r="I3" s="1" t="s">
        <v>11</v>
      </c>
      <c r="M3" t="s">
        <v>14</v>
      </c>
      <c r="P3" t="s">
        <v>8</v>
      </c>
    </row>
    <row r="4" spans="1:16" x14ac:dyDescent="0.25">
      <c r="B4">
        <v>-3000</v>
      </c>
      <c r="C4">
        <v>70</v>
      </c>
      <c r="D4">
        <v>17</v>
      </c>
      <c r="E4">
        <v>21</v>
      </c>
      <c r="F4" s="2">
        <f>SUM(C4:E4)</f>
        <v>108</v>
      </c>
      <c r="I4">
        <f>C$8*$F4/900</f>
        <v>72</v>
      </c>
      <c r="J4">
        <f t="shared" ref="J4:J7" si="0">D$8*$F4/900</f>
        <v>24</v>
      </c>
      <c r="K4">
        <f t="shared" ref="K4:K7" si="1">E$8*$F4/900</f>
        <v>12</v>
      </c>
      <c r="M4">
        <f>(C4-I4)^2/I4</f>
        <v>5.5555555555555552E-2</v>
      </c>
      <c r="N4">
        <f t="shared" ref="N4:N7" si="2">(D4-J4)^2/J4</f>
        <v>2.0416666666666665</v>
      </c>
      <c r="O4">
        <f t="shared" ref="O4:O7" si="3">(E4-K4)^2/K4</f>
        <v>6.75</v>
      </c>
      <c r="P4">
        <f>SUM(M4:O4)</f>
        <v>8.8472222222222214</v>
      </c>
    </row>
    <row r="5" spans="1:16" x14ac:dyDescent="0.25">
      <c r="B5" t="s">
        <v>5</v>
      </c>
      <c r="C5">
        <v>165</v>
      </c>
      <c r="D5">
        <v>56</v>
      </c>
      <c r="E5">
        <v>28</v>
      </c>
      <c r="F5" s="2">
        <f t="shared" ref="F5:F8" si="4">SUM(C5:E5)</f>
        <v>249</v>
      </c>
      <c r="I5">
        <f t="shared" ref="I5:I7" si="5">C$8*$F5/900</f>
        <v>166</v>
      </c>
      <c r="J5">
        <f t="shared" si="0"/>
        <v>55.333333333333336</v>
      </c>
      <c r="K5">
        <f t="shared" si="1"/>
        <v>27.666666666666668</v>
      </c>
      <c r="M5">
        <f t="shared" ref="M5:M7" si="6">(C5-I5)^2/I5</f>
        <v>6.024096385542169E-3</v>
      </c>
      <c r="N5">
        <f t="shared" si="2"/>
        <v>8.0321285140561686E-3</v>
      </c>
      <c r="O5">
        <f t="shared" si="3"/>
        <v>4.0160642570280843E-3</v>
      </c>
      <c r="P5">
        <f t="shared" ref="P5:P7" si="7">SUM(M5:O5)</f>
        <v>1.8072289156626422E-2</v>
      </c>
    </row>
    <row r="6" spans="1:16" x14ac:dyDescent="0.25">
      <c r="B6" t="s">
        <v>6</v>
      </c>
      <c r="C6">
        <v>195</v>
      </c>
      <c r="D6">
        <v>85</v>
      </c>
      <c r="E6">
        <v>26</v>
      </c>
      <c r="F6" s="2">
        <f t="shared" si="4"/>
        <v>306</v>
      </c>
      <c r="I6">
        <f t="shared" si="5"/>
        <v>204</v>
      </c>
      <c r="J6">
        <f t="shared" si="0"/>
        <v>68</v>
      </c>
      <c r="K6">
        <f t="shared" si="1"/>
        <v>34</v>
      </c>
      <c r="M6">
        <f t="shared" si="6"/>
        <v>0.39705882352941174</v>
      </c>
      <c r="N6">
        <f t="shared" si="2"/>
        <v>4.25</v>
      </c>
      <c r="O6">
        <f t="shared" si="3"/>
        <v>1.8823529411764706</v>
      </c>
      <c r="P6">
        <f t="shared" si="7"/>
        <v>6.5294117647058822</v>
      </c>
    </row>
    <row r="7" spans="1:16" x14ac:dyDescent="0.25">
      <c r="B7" t="s">
        <v>7</v>
      </c>
      <c r="C7">
        <v>170</v>
      </c>
      <c r="D7">
        <v>42</v>
      </c>
      <c r="E7">
        <v>25</v>
      </c>
      <c r="F7" s="2">
        <f t="shared" si="4"/>
        <v>237</v>
      </c>
      <c r="I7">
        <f t="shared" si="5"/>
        <v>158</v>
      </c>
      <c r="J7">
        <f t="shared" si="0"/>
        <v>52.666666666666664</v>
      </c>
      <c r="K7">
        <f t="shared" si="1"/>
        <v>26.333333333333332</v>
      </c>
      <c r="M7">
        <f t="shared" si="6"/>
        <v>0.91139240506329111</v>
      </c>
      <c r="N7">
        <f t="shared" si="2"/>
        <v>2.1603375527426154</v>
      </c>
      <c r="O7">
        <f t="shared" si="3"/>
        <v>6.7510548523206634E-2</v>
      </c>
      <c r="P7">
        <f t="shared" si="7"/>
        <v>3.1392405063291133</v>
      </c>
    </row>
    <row r="8" spans="1:16" x14ac:dyDescent="0.25">
      <c r="B8" t="s">
        <v>10</v>
      </c>
      <c r="C8" s="2">
        <f>SUM(C4:C7)</f>
        <v>600</v>
      </c>
      <c r="D8" s="2">
        <f t="shared" ref="D8:F8" si="8">SUM(D4:D7)</f>
        <v>200</v>
      </c>
      <c r="E8" s="2">
        <f t="shared" si="8"/>
        <v>100</v>
      </c>
      <c r="F8" s="2">
        <f t="shared" si="8"/>
        <v>900</v>
      </c>
      <c r="O8" s="3" t="s">
        <v>13</v>
      </c>
      <c r="P8" s="4">
        <f>SUM(P4:P7)</f>
        <v>18.533946782413842</v>
      </c>
    </row>
    <row r="12" spans="1:16" x14ac:dyDescent="0.25">
      <c r="I12" t="s">
        <v>15</v>
      </c>
    </row>
    <row r="13" spans="1:16" x14ac:dyDescent="0.25">
      <c r="I13">
        <f>_xlfn.CHISQ.INV(0.95,3*2)</f>
        <v>12.591587243743977</v>
      </c>
      <c r="J13" t="s">
        <v>16</v>
      </c>
      <c r="K13" t="s">
        <v>17</v>
      </c>
      <c r="L13" s="4">
        <v>18.533946782413842</v>
      </c>
    </row>
    <row r="15" spans="1:16" x14ac:dyDescent="0.25">
      <c r="I15" t="s">
        <v>18</v>
      </c>
    </row>
  </sheetData>
  <pageMargins left="0.7" right="0.7" top="0.78740157499999996" bottom="0.78740157499999996" header="0.3" footer="0.3"/>
  <pageSetup paperSize="9" orientation="portrait" r:id="rId1"/>
  <extLst>
    <ext xmlns:x15="http://schemas.microsoft.com/office/spreadsheetml/2010/11/main" uri="{F7C9EE02-42E1-4005-9D12-6889AFFD525C}">
      <x15:webExtensions xmlns:xm="http://schemas.microsoft.com/office/excel/2006/main">
        <x15:webExtension appRef="{DAE2782F-8122-41E1-B3A6-AF22B54162D8}">
          <xm:f>Tabelle1!1:1048576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0834-6AEE-4C1E-BEEE-20264B219778}">
  <dimension ref="A1:V14"/>
  <sheetViews>
    <sheetView topLeftCell="G1" workbookViewId="0">
      <selection activeCell="R15" sqref="R15"/>
    </sheetView>
  </sheetViews>
  <sheetFormatPr baseColWidth="10" defaultRowHeight="15" x14ac:dyDescent="0.25"/>
  <sheetData>
    <row r="1" spans="1:22" x14ac:dyDescent="0.25">
      <c r="A1">
        <v>33</v>
      </c>
      <c r="D1" t="s">
        <v>12</v>
      </c>
      <c r="K1" t="s">
        <v>28</v>
      </c>
      <c r="Q1" t="s">
        <v>29</v>
      </c>
    </row>
    <row r="2" spans="1:22" x14ac:dyDescent="0.25"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s="2" t="s">
        <v>30</v>
      </c>
      <c r="V2" s="2" t="s">
        <v>8</v>
      </c>
    </row>
    <row r="3" spans="1:22" x14ac:dyDescent="0.25">
      <c r="B3" t="s">
        <v>25</v>
      </c>
      <c r="C3">
        <v>60</v>
      </c>
      <c r="D3">
        <v>63</v>
      </c>
      <c r="E3">
        <v>61</v>
      </c>
      <c r="F3">
        <v>70</v>
      </c>
      <c r="G3">
        <v>50</v>
      </c>
      <c r="H3" s="2">
        <f>SUM(C3:G3)</f>
        <v>304</v>
      </c>
      <c r="K3">
        <f>C$6*$H3/753</f>
        <v>61.365205843293495</v>
      </c>
      <c r="L3">
        <f t="shared" ref="L3:L5" si="0">D$6*$H3/753</f>
        <v>60.961487383798143</v>
      </c>
      <c r="M3">
        <f t="shared" ref="M3:M5" si="1">E$6*$H3/753</f>
        <v>60.15405046480744</v>
      </c>
      <c r="N3">
        <f t="shared" ref="N3:N5" si="2">F$6*$H3/753</f>
        <v>62.172642762284198</v>
      </c>
      <c r="O3">
        <f t="shared" ref="O3:O5" si="3">G$6*$H3/753</f>
        <v>59.34661354581673</v>
      </c>
      <c r="Q3">
        <f>(C3-K3)^2/K3</f>
        <v>3.0372048279642384E-2</v>
      </c>
      <c r="R3">
        <f t="shared" ref="R3:R5" si="4">(D3-L3)^2/L3</f>
        <v>6.8166540298663411E-2</v>
      </c>
      <c r="S3">
        <f t="shared" ref="S3:S5" si="5">(E3-M3)^2/M3</f>
        <v>1.1896632239439649E-2</v>
      </c>
      <c r="T3">
        <f t="shared" ref="T3:T5" si="6">(F3-N3)^2/N3</f>
        <v>0.98544180534639714</v>
      </c>
      <c r="U3">
        <f t="shared" ref="U3:U5" si="7">(G3-O3)^2/O3</f>
        <v>1.472016338512758</v>
      </c>
      <c r="V3">
        <f>SUM(Q3:U3)</f>
        <v>2.5678933646769009</v>
      </c>
    </row>
    <row r="4" spans="1:22" x14ac:dyDescent="0.25">
      <c r="B4" s="5" t="s">
        <v>27</v>
      </c>
      <c r="C4">
        <v>72</v>
      </c>
      <c r="D4">
        <v>62</v>
      </c>
      <c r="E4">
        <v>60</v>
      </c>
      <c r="F4">
        <v>53</v>
      </c>
      <c r="G4">
        <v>69</v>
      </c>
      <c r="H4" s="2">
        <f t="shared" ref="H4:H6" si="8">SUM(C4:G4)</f>
        <v>316</v>
      </c>
      <c r="K4">
        <f t="shared" ref="K4:K5" si="9">C$6*$H4/753</f>
        <v>63.787516600265604</v>
      </c>
      <c r="L4">
        <f t="shared" si="0"/>
        <v>63.36786188579017</v>
      </c>
      <c r="M4">
        <f t="shared" si="1"/>
        <v>62.528552456839307</v>
      </c>
      <c r="N4">
        <f t="shared" si="2"/>
        <v>64.626826029216474</v>
      </c>
      <c r="O4">
        <f t="shared" si="3"/>
        <v>61.689243027888445</v>
      </c>
      <c r="Q4">
        <f t="shared" ref="Q4:Q5" si="10">(C4-K4)^2/K4</f>
        <v>1.0573367201856576</v>
      </c>
      <c r="R4">
        <f t="shared" si="4"/>
        <v>2.952673615483007E-2</v>
      </c>
      <c r="S4">
        <f t="shared" si="5"/>
        <v>0.10225052837103978</v>
      </c>
      <c r="T4">
        <f t="shared" si="6"/>
        <v>2.0917487647088251</v>
      </c>
      <c r="U4">
        <f t="shared" si="7"/>
        <v>0.86639363496672095</v>
      </c>
      <c r="V4">
        <f t="shared" ref="V4:V5" si="11">SUM(Q4:U4)</f>
        <v>4.1472563843870738</v>
      </c>
    </row>
    <row r="5" spans="1:22" x14ac:dyDescent="0.25">
      <c r="B5" t="s">
        <v>26</v>
      </c>
      <c r="C5">
        <v>20</v>
      </c>
      <c r="D5">
        <v>26</v>
      </c>
      <c r="E5">
        <v>28</v>
      </c>
      <c r="F5">
        <v>31</v>
      </c>
      <c r="G5">
        <v>28</v>
      </c>
      <c r="H5" s="2">
        <f t="shared" si="8"/>
        <v>133</v>
      </c>
      <c r="K5">
        <f t="shared" si="9"/>
        <v>26.847277556440904</v>
      </c>
      <c r="L5">
        <f t="shared" si="0"/>
        <v>26.670650730411687</v>
      </c>
      <c r="M5">
        <f t="shared" si="1"/>
        <v>26.317397078353252</v>
      </c>
      <c r="N5">
        <f t="shared" si="2"/>
        <v>27.200531208499335</v>
      </c>
      <c r="O5">
        <f t="shared" si="3"/>
        <v>25.964143426294822</v>
      </c>
      <c r="Q5">
        <f t="shared" si="10"/>
        <v>1.7463673862786557</v>
      </c>
      <c r="R5">
        <f t="shared" si="4"/>
        <v>1.6863945568784643E-2</v>
      </c>
      <c r="S5">
        <f t="shared" si="5"/>
        <v>0.10757722671072467</v>
      </c>
      <c r="T5">
        <f t="shared" si="6"/>
        <v>0.53072357252628677</v>
      </c>
      <c r="U5">
        <f t="shared" si="7"/>
        <v>0.15963214809933182</v>
      </c>
      <c r="V5">
        <f t="shared" si="11"/>
        <v>2.5611642791837834</v>
      </c>
    </row>
    <row r="6" spans="1:22" x14ac:dyDescent="0.25">
      <c r="B6" s="2" t="s">
        <v>10</v>
      </c>
      <c r="C6" s="2">
        <f>SUM(C3:C5)</f>
        <v>152</v>
      </c>
      <c r="D6" s="2">
        <f t="shared" ref="D6:G6" si="12">SUM(D3:D5)</f>
        <v>151</v>
      </c>
      <c r="E6" s="2">
        <f t="shared" si="12"/>
        <v>149</v>
      </c>
      <c r="F6" s="2">
        <f t="shared" si="12"/>
        <v>154</v>
      </c>
      <c r="G6" s="2">
        <f t="shared" si="12"/>
        <v>147</v>
      </c>
      <c r="H6" s="2">
        <f t="shared" si="8"/>
        <v>753</v>
      </c>
      <c r="U6" s="2" t="s">
        <v>31</v>
      </c>
      <c r="V6" s="4">
        <f>SUM(V3:V5)</f>
        <v>9.2763140282477572</v>
      </c>
    </row>
    <row r="10" spans="1:22" x14ac:dyDescent="0.25">
      <c r="R10" t="s">
        <v>32</v>
      </c>
    </row>
    <row r="12" spans="1:22" x14ac:dyDescent="0.25">
      <c r="R12">
        <f>_xlfn.CHISQ.INV(0.95,8)</f>
        <v>15.507313055865449</v>
      </c>
      <c r="S12" t="s">
        <v>16</v>
      </c>
      <c r="T12" t="s">
        <v>33</v>
      </c>
    </row>
    <row r="14" spans="1:22" x14ac:dyDescent="0.25">
      <c r="R14" t="s">
        <v>34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B01A-4602-4146-807D-285423D9BE39}">
  <dimension ref="A1:P17"/>
  <sheetViews>
    <sheetView workbookViewId="0">
      <selection activeCell="D22" sqref="D22"/>
    </sheetView>
  </sheetViews>
  <sheetFormatPr baseColWidth="10" defaultRowHeight="15" x14ac:dyDescent="0.25"/>
  <sheetData>
    <row r="1" spans="1:16" x14ac:dyDescent="0.25">
      <c r="A1">
        <v>34</v>
      </c>
      <c r="B1" t="s">
        <v>35</v>
      </c>
      <c r="J1" t="s">
        <v>38</v>
      </c>
    </row>
    <row r="3" spans="1:16" x14ac:dyDescent="0.25">
      <c r="B3" s="1" t="s">
        <v>36</v>
      </c>
      <c r="D3" t="s">
        <v>37</v>
      </c>
      <c r="J3" t="s">
        <v>39</v>
      </c>
    </row>
    <row r="4" spans="1:16" x14ac:dyDescent="0.25">
      <c r="B4" s="4">
        <v>1</v>
      </c>
      <c r="C4">
        <v>3.633</v>
      </c>
      <c r="D4">
        <v>3.6509999999999998</v>
      </c>
      <c r="E4">
        <v>3.66</v>
      </c>
      <c r="F4">
        <v>3.645</v>
      </c>
      <c r="G4">
        <v>3.6539999999999999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</row>
    <row r="5" spans="1:16" x14ac:dyDescent="0.25">
      <c r="B5" s="4">
        <v>2</v>
      </c>
      <c r="C5">
        <v>3.6150000000000002</v>
      </c>
      <c r="D5">
        <v>3.6269999999999998</v>
      </c>
      <c r="E5">
        <v>3.6360000000000001</v>
      </c>
      <c r="F5">
        <v>3.63</v>
      </c>
      <c r="G5">
        <v>3.6240000000000001</v>
      </c>
      <c r="J5">
        <v>1</v>
      </c>
      <c r="K5">
        <v>5</v>
      </c>
      <c r="L5">
        <v>18.242999999999999</v>
      </c>
      <c r="M5">
        <v>3.6485999999999996</v>
      </c>
      <c r="N5">
        <v>1.0530000000000026E-4</v>
      </c>
    </row>
    <row r="6" spans="1:16" x14ac:dyDescent="0.25">
      <c r="B6" s="4">
        <v>3</v>
      </c>
      <c r="C6">
        <v>3.645</v>
      </c>
      <c r="D6">
        <v>3.63</v>
      </c>
      <c r="E6">
        <v>3.6269999999999998</v>
      </c>
      <c r="F6">
        <v>3.63</v>
      </c>
      <c r="G6">
        <v>3.633</v>
      </c>
      <c r="J6">
        <v>2</v>
      </c>
      <c r="K6">
        <v>5</v>
      </c>
      <c r="L6">
        <v>18.131999999999998</v>
      </c>
      <c r="M6">
        <v>3.6263999999999994</v>
      </c>
      <c r="N6">
        <v>6.0299999999998972E-5</v>
      </c>
    </row>
    <row r="7" spans="1:16" x14ac:dyDescent="0.25">
      <c r="J7">
        <v>3</v>
      </c>
      <c r="K7">
        <v>5</v>
      </c>
      <c r="L7">
        <v>18.164999999999999</v>
      </c>
      <c r="M7">
        <v>3.633</v>
      </c>
      <c r="N7">
        <v>4.9500000000001081E-5</v>
      </c>
    </row>
    <row r="10" spans="1:16" x14ac:dyDescent="0.25">
      <c r="J10" t="s">
        <v>35</v>
      </c>
    </row>
    <row r="11" spans="1:16" x14ac:dyDescent="0.25">
      <c r="J11" t="s">
        <v>45</v>
      </c>
      <c r="K11" t="s">
        <v>46</v>
      </c>
      <c r="L11" t="s">
        <v>47</v>
      </c>
      <c r="M11" t="s">
        <v>48</v>
      </c>
      <c r="N11" t="s">
        <v>49</v>
      </c>
      <c r="O11" t="s">
        <v>50</v>
      </c>
      <c r="P11" t="s">
        <v>51</v>
      </c>
    </row>
    <row r="12" spans="1:16" x14ac:dyDescent="0.25">
      <c r="J12" t="s">
        <v>52</v>
      </c>
      <c r="K12">
        <v>1.2995999999816377E-3</v>
      </c>
      <c r="L12">
        <v>2</v>
      </c>
      <c r="M12">
        <v>6.4979999999081883E-4</v>
      </c>
      <c r="N12" s="2">
        <v>9.0627615059178996</v>
      </c>
      <c r="O12">
        <v>3.9946607597985961E-3</v>
      </c>
      <c r="P12" s="6">
        <v>3.8852938346524244</v>
      </c>
    </row>
    <row r="13" spans="1:16" x14ac:dyDescent="0.25">
      <c r="J13" t="s">
        <v>53</v>
      </c>
      <c r="K13">
        <v>8.6040000002185479E-4</v>
      </c>
      <c r="L13">
        <v>12</v>
      </c>
      <c r="M13">
        <v>7.1700000001821237E-5</v>
      </c>
    </row>
    <row r="15" spans="1:16" x14ac:dyDescent="0.25">
      <c r="J15" t="s">
        <v>54</v>
      </c>
      <c r="K15">
        <v>2.1600000000034925E-3</v>
      </c>
      <c r="L15">
        <v>14</v>
      </c>
    </row>
    <row r="17" spans="10:12" x14ac:dyDescent="0.25">
      <c r="J17" t="s">
        <v>54</v>
      </c>
      <c r="K17">
        <v>2.159999999946649E-3</v>
      </c>
      <c r="L17">
        <v>14</v>
      </c>
    </row>
  </sheetData>
  <pageMargins left="0.7" right="0.7" top="0.78740157499999996" bottom="0.78740157499999996" header="0.3" footer="0.3"/>
  <extLst>
    <ext xmlns:x15="http://schemas.microsoft.com/office/spreadsheetml/2010/11/main" uri="{F7C9EE02-42E1-4005-9D12-6889AFFD525C}">
      <x15:webExtensions xmlns:xm="http://schemas.microsoft.com/office/excel/2006/main">
        <x15:webExtension appRef="{70BC0433-5E4B-4273-A541-22562C0D1B88}">
          <xm:f>Tabelle3!B4:G6</xm:f>
        </x15:webExtension>
        <x15:webExtension appRef="{45EC46B9-6726-4759-894B-DEC7B062694A}">
          <xm:f>Tabelle3!$J$1:$Q$16</xm:f>
        </x15:webExtension>
      </x15:webExtens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5D26-7552-464D-AC82-47D44911AB6B}">
  <dimension ref="A1:J33"/>
  <sheetViews>
    <sheetView tabSelected="1" workbookViewId="0">
      <selection activeCell="G23" sqref="G23"/>
    </sheetView>
  </sheetViews>
  <sheetFormatPr baseColWidth="10" defaultRowHeight="15" x14ac:dyDescent="0.25"/>
  <cols>
    <col min="4" max="4" width="16.42578125" customWidth="1"/>
    <col min="5" max="5" width="18" customWidth="1"/>
  </cols>
  <sheetData>
    <row r="1" spans="1:10" x14ac:dyDescent="0.25">
      <c r="A1">
        <v>35</v>
      </c>
    </row>
    <row r="3" spans="1:10" x14ac:dyDescent="0.25">
      <c r="A3" t="s">
        <v>55</v>
      </c>
      <c r="B3" t="s">
        <v>56</v>
      </c>
      <c r="C3" t="s">
        <v>59</v>
      </c>
      <c r="D3" t="s">
        <v>57</v>
      </c>
      <c r="E3" t="s">
        <v>58</v>
      </c>
    </row>
    <row r="4" spans="1:10" x14ac:dyDescent="0.25">
      <c r="A4">
        <v>1</v>
      </c>
      <c r="B4">
        <v>3</v>
      </c>
    </row>
    <row r="5" spans="1:10" x14ac:dyDescent="0.25">
      <c r="A5">
        <v>4</v>
      </c>
      <c r="B5">
        <v>3</v>
      </c>
      <c r="C5" t="s">
        <v>60</v>
      </c>
      <c r="D5" t="s">
        <v>61</v>
      </c>
    </row>
    <row r="6" spans="1:10" x14ac:dyDescent="0.25">
      <c r="A6">
        <v>2</v>
      </c>
      <c r="B6">
        <v>2</v>
      </c>
    </row>
    <row r="7" spans="1:10" x14ac:dyDescent="0.25">
      <c r="A7">
        <v>3</v>
      </c>
      <c r="B7">
        <v>2</v>
      </c>
      <c r="D7" t="s">
        <v>62</v>
      </c>
      <c r="F7">
        <f>AVERAGE(B4:B33)</f>
        <v>2.6333333333333333</v>
      </c>
    </row>
    <row r="8" spans="1:10" x14ac:dyDescent="0.25">
      <c r="A8">
        <v>1</v>
      </c>
      <c r="B8">
        <v>2</v>
      </c>
      <c r="D8" t="s">
        <v>63</v>
      </c>
      <c r="F8">
        <f>AVERAGE(A4:A33)</f>
        <v>2.7</v>
      </c>
    </row>
    <row r="9" spans="1:10" x14ac:dyDescent="0.25">
      <c r="A9">
        <v>1</v>
      </c>
      <c r="B9">
        <v>1</v>
      </c>
    </row>
    <row r="10" spans="1:10" x14ac:dyDescent="0.25">
      <c r="A10">
        <v>2</v>
      </c>
      <c r="B10">
        <v>2</v>
      </c>
      <c r="D10" t="s">
        <v>64</v>
      </c>
      <c r="E10" t="s">
        <v>72</v>
      </c>
      <c r="F10">
        <f>_xlfn.VAR.P(A4:A33)</f>
        <v>1.0766666666666667</v>
      </c>
      <c r="H10" t="s">
        <v>74</v>
      </c>
      <c r="I10" t="s">
        <v>68</v>
      </c>
      <c r="J10">
        <f>SQRT(F10)</f>
        <v>1.0376254944182253</v>
      </c>
    </row>
    <row r="11" spans="1:10" x14ac:dyDescent="0.25">
      <c r="A11">
        <v>4</v>
      </c>
      <c r="B11">
        <v>4</v>
      </c>
      <c r="D11" t="s">
        <v>65</v>
      </c>
      <c r="E11" t="s">
        <v>73</v>
      </c>
      <c r="F11">
        <f>_xlfn.VAR.P(B4:B33)</f>
        <v>1.2322222222222223</v>
      </c>
      <c r="H11" t="s">
        <v>75</v>
      </c>
      <c r="I11" t="s">
        <v>69</v>
      </c>
      <c r="J11">
        <f>SQRT(F11)</f>
        <v>1.1100550536897809</v>
      </c>
    </row>
    <row r="12" spans="1:10" x14ac:dyDescent="0.25">
      <c r="A12">
        <v>2</v>
      </c>
      <c r="B12">
        <v>2</v>
      </c>
    </row>
    <row r="13" spans="1:10" x14ac:dyDescent="0.25">
      <c r="A13">
        <v>3</v>
      </c>
      <c r="B13">
        <v>3</v>
      </c>
      <c r="D13" t="s">
        <v>66</v>
      </c>
      <c r="E13" t="s">
        <v>70</v>
      </c>
      <c r="F13">
        <f>_xlfn.COVARIANCE.P(A4:A33,B4:B33)</f>
        <v>0.8566666666666668</v>
      </c>
    </row>
    <row r="14" spans="1:10" x14ac:dyDescent="0.25">
      <c r="A14">
        <v>4</v>
      </c>
      <c r="B14">
        <v>4</v>
      </c>
    </row>
    <row r="15" spans="1:10" x14ac:dyDescent="0.25">
      <c r="A15">
        <v>5</v>
      </c>
      <c r="B15">
        <v>5</v>
      </c>
      <c r="D15" t="s">
        <v>67</v>
      </c>
      <c r="E15" t="s">
        <v>71</v>
      </c>
      <c r="F15">
        <f>F13/(J10*J11)</f>
        <v>0.74374955082352445</v>
      </c>
    </row>
    <row r="16" spans="1:10" x14ac:dyDescent="0.25">
      <c r="A16">
        <v>3</v>
      </c>
      <c r="B16">
        <v>5</v>
      </c>
    </row>
    <row r="17" spans="1:7" x14ac:dyDescent="0.25">
      <c r="A17">
        <v>2</v>
      </c>
      <c r="B17">
        <v>1</v>
      </c>
      <c r="C17" t="s">
        <v>77</v>
      </c>
      <c r="D17" t="s">
        <v>31</v>
      </c>
    </row>
    <row r="18" spans="1:7" x14ac:dyDescent="0.25">
      <c r="A18">
        <v>2</v>
      </c>
      <c r="B18">
        <v>3</v>
      </c>
    </row>
    <row r="19" spans="1:7" x14ac:dyDescent="0.25">
      <c r="A19">
        <v>5</v>
      </c>
      <c r="B19">
        <v>5</v>
      </c>
      <c r="D19" t="s">
        <v>76</v>
      </c>
      <c r="E19">
        <f>F15*SQRT(28)/SQRT(1-F15^2)</f>
        <v>5.8875059641218996</v>
      </c>
    </row>
    <row r="20" spans="1:7" x14ac:dyDescent="0.25">
      <c r="A20">
        <v>3</v>
      </c>
      <c r="B20">
        <v>3</v>
      </c>
    </row>
    <row r="21" spans="1:7" x14ac:dyDescent="0.25">
      <c r="A21">
        <v>2</v>
      </c>
      <c r="B21">
        <v>2</v>
      </c>
      <c r="C21" t="s">
        <v>78</v>
      </c>
      <c r="D21" t="s">
        <v>79</v>
      </c>
    </row>
    <row r="22" spans="1:7" x14ac:dyDescent="0.25">
      <c r="A22">
        <v>2</v>
      </c>
      <c r="B22">
        <v>2</v>
      </c>
      <c r="D22">
        <f>_xlfn.T.INV(0.975,28)</f>
        <v>2.0484071417952445</v>
      </c>
      <c r="E22" t="s">
        <v>80</v>
      </c>
      <c r="F22" t="s">
        <v>81</v>
      </c>
      <c r="G22" t="s">
        <v>82</v>
      </c>
    </row>
    <row r="23" spans="1:7" x14ac:dyDescent="0.25">
      <c r="A23">
        <v>3</v>
      </c>
      <c r="B23">
        <v>3</v>
      </c>
    </row>
    <row r="24" spans="1:7" x14ac:dyDescent="0.25">
      <c r="A24">
        <v>3</v>
      </c>
      <c r="B24">
        <v>2</v>
      </c>
    </row>
    <row r="25" spans="1:7" x14ac:dyDescent="0.25">
      <c r="A25">
        <v>4</v>
      </c>
      <c r="B25">
        <v>4</v>
      </c>
    </row>
    <row r="26" spans="1:7" x14ac:dyDescent="0.25">
      <c r="A26">
        <v>2</v>
      </c>
      <c r="B26">
        <v>2</v>
      </c>
    </row>
    <row r="27" spans="1:7" x14ac:dyDescent="0.25">
      <c r="A27">
        <v>3</v>
      </c>
      <c r="B27">
        <v>3</v>
      </c>
    </row>
    <row r="28" spans="1:7" x14ac:dyDescent="0.25">
      <c r="A28">
        <v>2</v>
      </c>
      <c r="B28">
        <v>1</v>
      </c>
    </row>
    <row r="29" spans="1:7" x14ac:dyDescent="0.25">
      <c r="A29">
        <v>3</v>
      </c>
      <c r="B29">
        <v>2</v>
      </c>
    </row>
    <row r="30" spans="1:7" x14ac:dyDescent="0.25">
      <c r="A30">
        <v>3</v>
      </c>
      <c r="B30">
        <v>2</v>
      </c>
    </row>
    <row r="31" spans="1:7" x14ac:dyDescent="0.25">
      <c r="A31">
        <v>3</v>
      </c>
      <c r="B31">
        <v>2</v>
      </c>
    </row>
    <row r="32" spans="1:7" x14ac:dyDescent="0.25">
      <c r="A32">
        <v>2</v>
      </c>
      <c r="B32">
        <v>2</v>
      </c>
    </row>
    <row r="33" spans="1:2" x14ac:dyDescent="0.25">
      <c r="A33">
        <v>2</v>
      </c>
      <c r="B33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Mitrovic</dc:creator>
  <cp:lastModifiedBy>Darko Mitrovic</cp:lastModifiedBy>
  <dcterms:created xsi:type="dcterms:W3CDTF">2024-01-29T15:16:28Z</dcterms:created>
  <dcterms:modified xsi:type="dcterms:W3CDTF">2024-01-29T17:16:57Z</dcterms:modified>
</cp:coreProperties>
</file>