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  <sheet name="Sheet2" sheetId="5" r:id="rId5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<sst xmlns="http://schemas.openxmlformats.org/spreadsheetml/2006/main" count="180" uniqueCount="138">
  <si>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</si>
  <si>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</si>
  <si>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</si>
  <si>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</si>
  <si>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</si>
  <si>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</si>
  <si>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</si>
  <si>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</si>
  <si>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</si>
  <si>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</si>
  <si>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</si>
  <si>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</si>
  <si>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</si>
  <si>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UKUPNO POENA</t>
  </si>
  <si>
    <t>Evidencioni</t>
  </si>
  <si>
    <t>Redni broj</t>
  </si>
  <si>
    <t>OCJENA</t>
  </si>
  <si>
    <t>Redovni</t>
  </si>
  <si>
    <t>Popravni</t>
  </si>
  <si>
    <t>Prezime i ime</t>
  </si>
  <si>
    <t>Vid</t>
  </si>
  <si>
    <t>ZBIR [100]</t>
  </si>
  <si>
    <t>Predmetni profesor</t>
  </si>
  <si>
    <t>Ukupno poena</t>
  </si>
  <si>
    <t xml:space="preserve">PREDMET: </t>
  </si>
  <si>
    <t>Prodekan za nastavu</t>
  </si>
  <si>
    <t>11</t>
  </si>
  <si>
    <t>3</t>
  </si>
  <si>
    <t>4</t>
  </si>
  <si>
    <t>5</t>
  </si>
  <si>
    <t>8</t>
  </si>
  <si>
    <t>Stefan</t>
  </si>
  <si>
    <t>12</t>
  </si>
  <si>
    <t>Milena</t>
  </si>
  <si>
    <t>10</t>
  </si>
  <si>
    <t>1</t>
  </si>
  <si>
    <t>2</t>
  </si>
  <si>
    <t>6</t>
  </si>
  <si>
    <t>7</t>
  </si>
  <si>
    <t>9</t>
  </si>
  <si>
    <t>13</t>
  </si>
  <si>
    <t>14</t>
  </si>
  <si>
    <t>Master</t>
  </si>
  <si>
    <t>STUDIJE: Master</t>
  </si>
  <si>
    <t xml:space="preserve">Broj ECTS kredita: </t>
  </si>
  <si>
    <t>STUDIJSKI PROGRAM: Elektoenergetski sistemi</t>
  </si>
  <si>
    <t>2021</t>
  </si>
  <si>
    <t>Jelena</t>
  </si>
  <si>
    <t>Čindrak</t>
  </si>
  <si>
    <t>Aleksandra</t>
  </si>
  <si>
    <t>Aleksandar</t>
  </si>
  <si>
    <t>1015</t>
  </si>
  <si>
    <t>Anđelić</t>
  </si>
  <si>
    <t>1016</t>
  </si>
  <si>
    <t>Miraš</t>
  </si>
  <si>
    <t>Bulatović</t>
  </si>
  <si>
    <t>1017</t>
  </si>
  <si>
    <t>Neda</t>
  </si>
  <si>
    <t>Srdanović</t>
  </si>
  <si>
    <t>1018</t>
  </si>
  <si>
    <t>Lazar</t>
  </si>
  <si>
    <t>Vučinić</t>
  </si>
  <si>
    <t>1019</t>
  </si>
  <si>
    <t>Pupavac</t>
  </si>
  <si>
    <t>1020</t>
  </si>
  <si>
    <t>1021</t>
  </si>
  <si>
    <t>Vuković</t>
  </si>
  <si>
    <t>1022</t>
  </si>
  <si>
    <t>Boško</t>
  </si>
  <si>
    <t>Kovačević</t>
  </si>
  <si>
    <t>1023</t>
  </si>
  <si>
    <t>Aligrudić</t>
  </si>
  <si>
    <t>1024</t>
  </si>
  <si>
    <t>Marina</t>
  </si>
  <si>
    <t>Šljukić</t>
  </si>
  <si>
    <t>1025</t>
  </si>
  <si>
    <t>Ana</t>
  </si>
  <si>
    <t>Eraković</t>
  </si>
  <si>
    <t>1026</t>
  </si>
  <si>
    <t>Filip</t>
  </si>
  <si>
    <t>Vorotović</t>
  </si>
  <si>
    <t>1027</t>
  </si>
  <si>
    <t>Stanka</t>
  </si>
  <si>
    <t>Kenjić</t>
  </si>
  <si>
    <t>1028</t>
  </si>
  <si>
    <t>Enis</t>
  </si>
  <si>
    <t>1029</t>
  </si>
  <si>
    <t>Maja</t>
  </si>
  <si>
    <t>Vujisić</t>
  </si>
  <si>
    <t>1030</t>
  </si>
  <si>
    <t>Miljan</t>
  </si>
  <si>
    <t>Kotlaja</t>
  </si>
  <si>
    <t>1032</t>
  </si>
  <si>
    <t>Željko</t>
  </si>
  <si>
    <t>Šipčić</t>
  </si>
  <si>
    <t>1033</t>
  </si>
  <si>
    <t>Mirko</t>
  </si>
  <si>
    <t>Traparić</t>
  </si>
  <si>
    <t>2020</t>
  </si>
  <si>
    <t>Danica</t>
  </si>
  <si>
    <t>Rondović</t>
  </si>
  <si>
    <t>Katarina</t>
  </si>
  <si>
    <t>Vukićević</t>
  </si>
  <si>
    <t>Nikolina</t>
  </si>
  <si>
    <t>Mraković</t>
  </si>
  <si>
    <t>Šarić</t>
  </si>
  <si>
    <t>Novović</t>
  </si>
  <si>
    <t>Miloš</t>
  </si>
  <si>
    <t>Jelovac</t>
  </si>
  <si>
    <t>Bogetić</t>
  </si>
  <si>
    <t>Sara</t>
  </si>
  <si>
    <t>Vukotić</t>
  </si>
  <si>
    <t>Vukan</t>
  </si>
  <si>
    <t>Fuštić</t>
  </si>
  <si>
    <t>Zoran</t>
  </si>
  <si>
    <t>Mijajlović</t>
  </si>
  <si>
    <t>Marko</t>
  </si>
  <si>
    <t>Ukšanović</t>
  </si>
  <si>
    <t>Vlado</t>
  </si>
  <si>
    <t>Kozomara</t>
  </si>
  <si>
    <t>Vasilisa</t>
  </si>
  <si>
    <t>Vlahović</t>
  </si>
  <si>
    <t>Đorđije</t>
  </si>
  <si>
    <t>Ostojić</t>
  </si>
  <si>
    <t>15</t>
  </si>
  <si>
    <t>Nikola</t>
  </si>
  <si>
    <t>Šuškavčević</t>
  </si>
  <si>
    <t>16</t>
  </si>
  <si>
    <t>Dejan</t>
  </si>
  <si>
    <t>Vraneš</t>
  </si>
  <si>
    <t>NASTAVNIK: Prof. dr Jadranka Radović</t>
  </si>
  <si>
    <t>OBILAZAK [10]</t>
  </si>
  <si>
    <t>SEMINARSKI RAD [45]</t>
  </si>
  <si>
    <t>ISPIT [45]</t>
  </si>
  <si>
    <t>POP_ISPIT [45]</t>
  </si>
  <si>
    <t>ZAV. ISPIT [45]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</si>
  <si>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Optimizacija distributivnih sistema</t>
    </r>
  </si>
  <si>
    <t>Optimizacija distributivnih sistema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</si>
</sst>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4" fillId="34" borderId="1" applyNumberFormat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5" fillId="35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7" borderId="1" applyNumberFormat="0" applyAlignment="0" applyProtection="0"/>
    <xf numFmtId="0" fontId="51" fillId="37" borderId="1" applyNumberFormat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9" borderId="7" applyNumberFormat="0" applyFont="0" applyAlignment="0" applyProtection="0"/>
    <xf numFmtId="0" fontId="41" fillId="39" borderId="7" applyNumberFormat="0" applyFont="0" applyAlignment="0" applyProtection="0"/>
    <xf numFmtId="0" fontId="54" fillId="34" borderId="8" applyNumberFormat="0" applyAlignment="0" applyProtection="0"/>
    <xf numFmtId="0" fontId="54" fillId="34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95" applyAlignment="1">
      <alignment horizontal="right"/>
      <protection/>
    </xf>
    <xf numFmtId="0" fontId="0" fillId="0" borderId="0" xfId="95" applyAlignment="1">
      <alignment/>
      <protection/>
    </xf>
    <xf numFmtId="0" fontId="1" fillId="0" borderId="0" xfId="95" applyFont="1" applyAlignment="1">
      <alignment/>
      <protection/>
    </xf>
    <xf numFmtId="0" fontId="0" fillId="0" borderId="0" xfId="95" applyFont="1" applyAlignment="1">
      <alignment/>
      <protection/>
    </xf>
    <xf numFmtId="0" fontId="1" fillId="0" borderId="0" xfId="95" applyFont="1">
      <alignment/>
      <protection/>
    </xf>
    <xf numFmtId="0" fontId="1" fillId="0" borderId="0" xfId="95" applyFont="1" applyAlignment="1">
      <alignment vertical="center" wrapText="1"/>
      <protection/>
    </xf>
    <xf numFmtId="0" fontId="0" fillId="0" borderId="0" xfId="95" applyAlignment="1">
      <alignment horizontal="center"/>
      <protection/>
    </xf>
    <xf numFmtId="0" fontId="0" fillId="0" borderId="0" xfId="95">
      <alignment/>
      <protection/>
    </xf>
    <xf numFmtId="0" fontId="1" fillId="0" borderId="0" xfId="95" applyFont="1" applyAlignment="1">
      <alignment horizontal="center"/>
      <protection/>
    </xf>
    <xf numFmtId="0" fontId="0" fillId="0" borderId="0" xfId="95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" fillId="0" borderId="0" xfId="95" applyFont="1" applyBorder="1" applyAlignment="1">
      <alignment/>
      <protection/>
    </xf>
    <xf numFmtId="0" fontId="0" fillId="0" borderId="0" xfId="95" applyFont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13" fontId="0" fillId="0" borderId="11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16" fillId="0" borderId="12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4" xfId="0" applyNumberFormat="1" applyFont="1" applyBorder="1" applyAlignment="1">
      <alignment/>
    </xf>
    <xf numFmtId="0" fontId="17" fillId="0" borderId="14" xfId="0" applyFont="1" applyBorder="1" applyAlignment="1">
      <alignment/>
    </xf>
    <xf numFmtId="0" fontId="15" fillId="0" borderId="0" xfId="95" applyFont="1" applyAlignment="1">
      <alignment horizontal="right"/>
      <protection/>
    </xf>
    <xf numFmtId="0" fontId="15" fillId="0" borderId="0" xfId="95" applyFont="1">
      <alignment/>
      <protection/>
    </xf>
    <xf numFmtId="0" fontId="11" fillId="0" borderId="15" xfId="95" applyFont="1" applyBorder="1" applyAlignment="1">
      <alignment/>
      <protection/>
    </xf>
    <xf numFmtId="0" fontId="12" fillId="0" borderId="16" xfId="95" applyFont="1" applyBorder="1" applyAlignment="1">
      <alignment horizontal="left"/>
      <protection/>
    </xf>
    <xf numFmtId="0" fontId="0" fillId="0" borderId="16" xfId="95" applyBorder="1" applyAlignment="1">
      <alignment horizontal="right"/>
      <protection/>
    </xf>
    <xf numFmtId="0" fontId="0" fillId="0" borderId="16" xfId="95" applyBorder="1" applyAlignment="1">
      <alignment/>
      <protection/>
    </xf>
    <xf numFmtId="0" fontId="0" fillId="0" borderId="17" xfId="95" applyBorder="1" applyAlignment="1">
      <alignment horizontal="right"/>
      <protection/>
    </xf>
    <xf numFmtId="0" fontId="15" fillId="0" borderId="12" xfId="95" applyFont="1" applyBorder="1" applyAlignment="1">
      <alignment/>
      <protection/>
    </xf>
    <xf numFmtId="0" fontId="15" fillId="0" borderId="0" xfId="95" applyFont="1" applyBorder="1" applyAlignment="1">
      <alignment horizontal="left"/>
      <protection/>
    </xf>
    <xf numFmtId="0" fontId="15" fillId="0" borderId="0" xfId="95" applyFont="1" applyBorder="1" applyAlignment="1">
      <alignment horizontal="right"/>
      <protection/>
    </xf>
    <xf numFmtId="0" fontId="15" fillId="0" borderId="0" xfId="95" applyFont="1" applyBorder="1" applyAlignment="1">
      <alignment/>
      <protection/>
    </xf>
    <xf numFmtId="0" fontId="15" fillId="0" borderId="13" xfId="95" applyFont="1" applyBorder="1" applyAlignment="1">
      <alignment horizontal="right"/>
      <protection/>
    </xf>
    <xf numFmtId="0" fontId="18" fillId="0" borderId="18" xfId="95" applyFont="1" applyBorder="1" applyAlignment="1">
      <alignment/>
      <protection/>
    </xf>
    <xf numFmtId="0" fontId="18" fillId="0" borderId="14" xfId="95" applyFont="1" applyBorder="1" applyAlignment="1">
      <alignment horizontal="left"/>
      <protection/>
    </xf>
    <xf numFmtId="0" fontId="15" fillId="0" borderId="14" xfId="95" applyFont="1" applyBorder="1" applyAlignment="1">
      <alignment horizontal="right"/>
      <protection/>
    </xf>
    <xf numFmtId="0" fontId="15" fillId="0" borderId="14" xfId="95" applyFont="1" applyBorder="1" applyAlignment="1">
      <alignment/>
      <protection/>
    </xf>
    <xf numFmtId="0" fontId="15" fillId="0" borderId="19" xfId="95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20" xfId="0" applyNumberFormat="1" applyFont="1" applyBorder="1" applyAlignment="1">
      <alignment horizontal="center"/>
    </xf>
    <xf numFmtId="17" fontId="21" fillId="40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40" borderId="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/>
    </xf>
    <xf numFmtId="0" fontId="20" fillId="40" borderId="11" xfId="96" applyFont="1" applyFill="1" applyBorder="1" applyAlignment="1">
      <alignment wrapText="1"/>
      <protection/>
    </xf>
    <xf numFmtId="0" fontId="0" fillId="0" borderId="11" xfId="96" applyFont="1" applyBorder="1">
      <alignment/>
      <protection/>
    </xf>
    <xf numFmtId="213" fontId="0" fillId="0" borderId="1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95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40" borderId="22" xfId="0" applyFont="1" applyFill="1" applyBorder="1" applyAlignment="1">
      <alignment horizontal="center"/>
    </xf>
    <xf numFmtId="49" fontId="1" fillId="40" borderId="22" xfId="0" applyNumberFormat="1" applyFont="1" applyFill="1" applyBorder="1" applyAlignment="1">
      <alignment horizontal="center"/>
    </xf>
    <xf numFmtId="0" fontId="15" fillId="0" borderId="14" xfId="95" applyFont="1" applyBorder="1" applyAlignment="1">
      <alignment horizontal="right"/>
      <protection/>
    </xf>
    <xf numFmtId="0" fontId="15" fillId="0" borderId="14" xfId="95" applyFont="1" applyBorder="1">
      <alignment/>
      <protection/>
    </xf>
    <xf numFmtId="0" fontId="1" fillId="0" borderId="11" xfId="95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14" fillId="40" borderId="20" xfId="96" applyFont="1" applyFill="1" applyBorder="1" applyAlignment="1">
      <alignment wrapText="1"/>
      <protection/>
    </xf>
    <xf numFmtId="0" fontId="0" fillId="0" borderId="20" xfId="96" applyBorder="1">
      <alignment/>
      <protection/>
    </xf>
    <xf numFmtId="0" fontId="0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8" fillId="0" borderId="0" xfId="95" applyFont="1" applyBorder="1" applyAlignment="1">
      <alignment horizontal="left"/>
      <protection/>
    </xf>
    <xf numFmtId="0" fontId="58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2" xfId="95" applyFont="1" applyBorder="1" applyAlignment="1">
      <alignment/>
      <protection/>
    </xf>
    <xf numFmtId="0" fontId="8" fillId="0" borderId="16" xfId="0" applyFont="1" applyBorder="1" applyAlignment="1">
      <alignment vertical="center"/>
    </xf>
    <xf numFmtId="0" fontId="9" fillId="0" borderId="24" xfId="0" applyNumberFormat="1" applyFont="1" applyFill="1" applyBorder="1" applyAlignment="1">
      <alignment horizontal="center"/>
    </xf>
    <xf numFmtId="0" fontId="41" fillId="0" borderId="0" xfId="94">
      <alignment/>
      <protection/>
    </xf>
    <xf numFmtId="213" fontId="59" fillId="0" borderId="11" xfId="0" applyNumberFormat="1" applyFont="1" applyBorder="1" applyAlignment="1">
      <alignment horizontal="center"/>
    </xf>
    <xf numFmtId="0" fontId="1" fillId="40" borderId="25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9" fillId="0" borderId="16" xfId="0" applyFont="1" applyBorder="1" applyAlignment="1">
      <alignment horizontal="center"/>
    </xf>
    <xf numFmtId="0" fontId="0" fillId="0" borderId="0" xfId="96" applyBorder="1">
      <alignment/>
      <protection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0" fontId="8" fillId="0" borderId="27" xfId="0" applyNumberFormat="1" applyFont="1" applyFill="1" applyBorder="1" applyAlignment="1">
      <alignment horizontal="center"/>
    </xf>
    <xf numFmtId="213" fontId="0" fillId="0" borderId="11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/>
    </xf>
    <xf numFmtId="0" fontId="9" fillId="0" borderId="28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29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18" fillId="0" borderId="0" xfId="95" applyFont="1" applyAlignment="1">
      <alignment horizontal="center"/>
      <protection/>
    </xf>
    <xf numFmtId="0" fontId="1" fillId="0" borderId="10" xfId="97" applyFont="1" applyFill="1" applyBorder="1" applyAlignment="1">
      <alignment horizontal="center" vertical="center" wrapText="1"/>
      <protection/>
    </xf>
    <xf numFmtId="0" fontId="1" fillId="0" borderId="20" xfId="97" applyFont="1" applyFill="1" applyBorder="1" applyAlignment="1">
      <alignment horizontal="center" vertical="center" wrapText="1"/>
      <protection/>
    </xf>
    <xf numFmtId="0" fontId="1" fillId="0" borderId="30" xfId="97" applyFont="1" applyFill="1" applyBorder="1" applyAlignment="1">
      <alignment horizontal="center" vertical="center" wrapText="1"/>
      <protection/>
    </xf>
    <xf numFmtId="0" fontId="1" fillId="0" borderId="31" xfId="97" applyFont="1" applyFill="1" applyBorder="1" applyAlignment="1">
      <alignment horizontal="center" vertical="center" wrapText="1"/>
      <protection/>
    </xf>
    <xf numFmtId="0" fontId="1" fillId="0" borderId="32" xfId="97" applyFont="1" applyFill="1" applyBorder="1" applyAlignment="1">
      <alignment horizontal="center" vertical="center" wrapText="1"/>
      <protection/>
    </xf>
    <xf numFmtId="0" fontId="1" fillId="0" borderId="33" xfId="97" applyFont="1" applyFill="1" applyBorder="1" applyAlignment="1">
      <alignment horizontal="center" vertical="center" wrapText="1"/>
      <protection/>
    </xf>
    <xf numFmtId="0" fontId="1" fillId="0" borderId="34" xfId="95" applyFont="1" applyFill="1" applyBorder="1" applyAlignment="1">
      <alignment horizontal="center"/>
      <protection/>
    </xf>
    <xf numFmtId="0" fontId="1" fillId="0" borderId="28" xfId="95" applyFont="1" applyFill="1" applyBorder="1" applyAlignment="1">
      <alignment horizontal="center"/>
      <protection/>
    </xf>
    <xf numFmtId="0" fontId="1" fillId="0" borderId="10" xfId="95" applyFont="1" applyFill="1" applyBorder="1" applyAlignment="1">
      <alignment horizontal="center"/>
      <protection/>
    </xf>
    <xf numFmtId="0" fontId="1" fillId="0" borderId="20" xfId="95" applyFont="1" applyFill="1" applyBorder="1" applyAlignment="1">
      <alignment horizontal="center"/>
      <protection/>
    </xf>
    <xf numFmtId="0" fontId="1" fillId="0" borderId="29" xfId="95" applyFont="1" applyFill="1" applyBorder="1" applyAlignment="1">
      <alignment horizontal="center"/>
      <protection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Obrasci" xfId="95"/>
    <cellStyle name="Normal_Rezultati" xfId="96"/>
    <cellStyle name="Normal_Sheet1" xfId="97"/>
    <cellStyle name="Note" xfId="98"/>
    <cellStyle name="Note 2" xfId="99"/>
    <cellStyle name="Output" xfId="100"/>
    <cellStyle name="Output 2" xfId="101"/>
    <cellStyle name="Percent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zoomScalePageLayoutView="0" workbookViewId="0" topLeftCell="A1">
      <pane ySplit="2" topLeftCell="A11" activePane="bottomLeft" state="frozen"/>
      <selection pane="topLeft" activeCell="A1" sqref="A1"/>
      <selection pane="bottomLeft" activeCell="I35" sqref="I35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4" width="19.7109375" style="0" customWidth="1"/>
    <col min="5" max="5" width="22.7109375" style="0" customWidth="1"/>
    <col min="6" max="6" width="14.00390625" style="0" customWidth="1"/>
    <col min="7" max="7" width="14.8515625" style="0" customWidth="1"/>
    <col min="8" max="8" width="11.421875" style="0" customWidth="1"/>
    <col min="9" max="10" width="8.8515625" style="0" customWidth="1"/>
    <col min="11" max="11" width="12.00390625" style="0" customWidth="1"/>
    <col min="12" max="12" width="14.57421875" style="0" customWidth="1"/>
    <col min="13" max="13" width="7.421875" style="0" customWidth="1"/>
    <col min="14" max="14" width="12.140625" style="0" customWidth="1"/>
    <col min="15" max="15" width="7.8515625" style="0" customWidth="1"/>
    <col min="16" max="16" width="13.00390625" style="0" customWidth="1"/>
    <col min="17" max="17" width="12.421875" style="0" customWidth="1"/>
    <col min="18" max="18" width="12.00390625" style="0" customWidth="1"/>
  </cols>
  <sheetData>
    <row r="1" spans="1:19" ht="13.5" thickBot="1">
      <c r="A1" s="84" t="s">
        <v>15</v>
      </c>
      <c r="B1" s="85" t="s">
        <v>0</v>
      </c>
      <c r="C1" s="84" t="s">
        <v>12</v>
      </c>
      <c r="D1" s="105" t="s">
        <v>131</v>
      </c>
      <c r="E1" s="84" t="s">
        <v>132</v>
      </c>
      <c r="F1" s="84" t="s">
        <v>133</v>
      </c>
      <c r="G1" s="84" t="s">
        <v>134</v>
      </c>
      <c r="H1" s="84" t="s">
        <v>21</v>
      </c>
      <c r="I1" s="84" t="s">
        <v>16</v>
      </c>
      <c r="J1" s="76"/>
      <c r="K1" s="27"/>
      <c r="L1" s="22"/>
      <c r="M1" s="22"/>
      <c r="N1" s="22"/>
      <c r="O1" s="76"/>
      <c r="P1" s="27"/>
      <c r="Q1" s="22"/>
      <c r="R1" s="22"/>
      <c r="S1" s="22"/>
    </row>
    <row r="2" spans="1:19" ht="12.75">
      <c r="A2" s="66">
        <v>1</v>
      </c>
      <c r="B2" s="97" t="str">
        <f>Sheet1!A2&amp;"/"&amp;Sheet1!B2</f>
        <v>1015/2021</v>
      </c>
      <c r="C2" s="97" t="str">
        <f>Sheet1!C2&amp;" "&amp;Sheet1!D2</f>
        <v>Milena Anđelić</v>
      </c>
      <c r="D2" s="106">
        <v>10</v>
      </c>
      <c r="E2" s="66"/>
      <c r="F2" s="81"/>
      <c r="G2" s="82"/>
      <c r="H2" s="82">
        <f>E2+D2+IF(G2,G2,F2)</f>
        <v>10</v>
      </c>
      <c r="I2" s="83" t="str">
        <f>IF(H2&gt;=90,"A",IF(H2&gt;=80,"B",IF(H2&gt;=70,"C",IF(H2&gt;=60,"D",IF(H2&gt;=50,"E","F")))))</f>
        <v>F</v>
      </c>
      <c r="J2" s="21"/>
      <c r="K2" s="76"/>
      <c r="L2" s="76"/>
      <c r="M2" s="78"/>
      <c r="N2" s="21"/>
      <c r="O2" s="21"/>
      <c r="P2" s="76"/>
      <c r="Q2" s="76"/>
      <c r="R2" s="78"/>
      <c r="S2" s="22"/>
    </row>
    <row r="3" spans="1:19" ht="12.75">
      <c r="A3" s="62">
        <f>A2+1</f>
        <v>2</v>
      </c>
      <c r="B3" s="97" t="str">
        <f>Sheet1!A3&amp;"/"&amp;Sheet1!B3</f>
        <v>1016/2021</v>
      </c>
      <c r="C3" s="97" t="str">
        <f>Sheet1!C3&amp;" "&amp;Sheet1!D3</f>
        <v>Miraš Bulatović</v>
      </c>
      <c r="D3" s="106">
        <v>10</v>
      </c>
      <c r="E3" s="66">
        <v>21</v>
      </c>
      <c r="F3" s="65"/>
      <c r="G3" s="65">
        <v>29</v>
      </c>
      <c r="H3" s="82">
        <f aca="true" t="shared" si="0" ref="H3:H35">E3+D3+IF(G3,G3,F3)</f>
        <v>60</v>
      </c>
      <c r="I3" s="83" t="str">
        <f aca="true" t="shared" si="1" ref="I3:I35">IF(H3&gt;=90,"A",IF(H3&gt;=80,"B",IF(H3&gt;=70,"C",IF(H3&gt;=60,"D",IF(H3&gt;=50,"E","F")))))</f>
        <v>D</v>
      </c>
      <c r="J3" s="21"/>
      <c r="K3" s="27"/>
      <c r="L3" s="79"/>
      <c r="M3" s="21"/>
      <c r="N3" s="21"/>
      <c r="O3" s="21"/>
      <c r="P3" s="27"/>
      <c r="Q3" s="79"/>
      <c r="R3" s="21"/>
      <c r="S3" s="22"/>
    </row>
    <row r="4" spans="1:19" ht="12.75">
      <c r="A4" s="62">
        <f aca="true" t="shared" si="2" ref="A4:A35">A3+1</f>
        <v>3</v>
      </c>
      <c r="B4" s="97" t="str">
        <f>Sheet1!A4&amp;"/"&amp;Sheet1!B4</f>
        <v>1017/2021</v>
      </c>
      <c r="C4" s="97" t="str">
        <f>Sheet1!C4&amp;" "&amp;Sheet1!D4</f>
        <v>Neda Srdanović</v>
      </c>
      <c r="D4" s="106">
        <v>10</v>
      </c>
      <c r="E4" s="66">
        <v>41</v>
      </c>
      <c r="F4" s="65"/>
      <c r="G4" s="65">
        <v>39</v>
      </c>
      <c r="H4" s="82">
        <f t="shared" si="0"/>
        <v>90</v>
      </c>
      <c r="I4" s="83" t="str">
        <f t="shared" si="1"/>
        <v>A</v>
      </c>
      <c r="J4" s="21"/>
      <c r="K4" s="27"/>
      <c r="L4" s="80"/>
      <c r="M4" s="80"/>
      <c r="N4" s="21"/>
      <c r="O4" s="26"/>
      <c r="P4" s="27"/>
      <c r="Q4" s="21"/>
      <c r="R4" s="80"/>
      <c r="S4" s="22"/>
    </row>
    <row r="5" spans="1:19" ht="12.75">
      <c r="A5" s="62">
        <f t="shared" si="2"/>
        <v>4</v>
      </c>
      <c r="B5" s="97" t="str">
        <f>Sheet1!A5&amp;"/"&amp;Sheet1!B5</f>
        <v>1018/2021</v>
      </c>
      <c r="C5" s="97" t="str">
        <f>Sheet1!C5&amp;" "&amp;Sheet1!D5</f>
        <v>Lazar Vučinić</v>
      </c>
      <c r="D5" s="106">
        <v>10</v>
      </c>
      <c r="E5" s="66">
        <v>41</v>
      </c>
      <c r="F5" s="65"/>
      <c r="G5" s="104">
        <v>4.5</v>
      </c>
      <c r="H5" s="82">
        <f t="shared" si="0"/>
        <v>55.5</v>
      </c>
      <c r="I5" s="83" t="str">
        <f t="shared" si="1"/>
        <v>E</v>
      </c>
      <c r="J5" s="21"/>
      <c r="K5" s="27"/>
      <c r="L5" s="79"/>
      <c r="M5" s="80"/>
      <c r="N5" s="21"/>
      <c r="O5" s="26"/>
      <c r="P5" s="27"/>
      <c r="Q5" s="21"/>
      <c r="R5" s="80"/>
      <c r="S5" s="22"/>
    </row>
    <row r="6" spans="1:19" ht="12.75">
      <c r="A6" s="62">
        <f t="shared" si="2"/>
        <v>5</v>
      </c>
      <c r="B6" s="97" t="str">
        <f>Sheet1!A6&amp;"/"&amp;Sheet1!B6</f>
        <v>1019/2021</v>
      </c>
      <c r="C6" s="97" t="str">
        <f>Sheet1!C6&amp;" "&amp;Sheet1!D6</f>
        <v>Aleksandar Pupavac</v>
      </c>
      <c r="D6" s="106">
        <v>10</v>
      </c>
      <c r="E6" s="66">
        <v>38</v>
      </c>
      <c r="F6" s="65"/>
      <c r="G6" s="28">
        <v>20.5</v>
      </c>
      <c r="H6" s="82">
        <f t="shared" si="0"/>
        <v>68.5</v>
      </c>
      <c r="I6" s="83" t="str">
        <f t="shared" si="1"/>
        <v>D</v>
      </c>
      <c r="J6" s="21"/>
      <c r="K6" s="27"/>
      <c r="L6" s="80"/>
      <c r="M6" s="80"/>
      <c r="N6" s="21"/>
      <c r="O6" s="21"/>
      <c r="P6" s="27"/>
      <c r="Q6" s="21"/>
      <c r="R6" s="80"/>
      <c r="S6" s="22"/>
    </row>
    <row r="7" spans="1:19" ht="12.75">
      <c r="A7" s="62">
        <f t="shared" si="2"/>
        <v>6</v>
      </c>
      <c r="B7" s="97" t="str">
        <f>Sheet1!A7&amp;"/"&amp;Sheet1!B7</f>
        <v>1020/2021</v>
      </c>
      <c r="C7" s="97" t="str">
        <f>Sheet1!C7&amp;" "&amp;Sheet1!D7</f>
        <v>Aleksandra Pupavac</v>
      </c>
      <c r="D7" s="106">
        <v>10</v>
      </c>
      <c r="E7" s="66">
        <v>38</v>
      </c>
      <c r="F7" s="65"/>
      <c r="G7" s="65">
        <v>25.5</v>
      </c>
      <c r="H7" s="82">
        <f t="shared" si="0"/>
        <v>73.5</v>
      </c>
      <c r="I7" s="83" t="str">
        <f t="shared" si="1"/>
        <v>C</v>
      </c>
      <c r="J7" s="21"/>
      <c r="K7" s="21"/>
      <c r="L7" s="21"/>
      <c r="M7" s="21"/>
      <c r="N7" s="21"/>
      <c r="O7" s="21"/>
      <c r="P7" s="26"/>
      <c r="Q7" s="21"/>
      <c r="R7" s="22"/>
      <c r="S7" s="22"/>
    </row>
    <row r="8" spans="1:19" ht="12.75">
      <c r="A8" s="62">
        <f t="shared" si="2"/>
        <v>7</v>
      </c>
      <c r="B8" s="97" t="str">
        <f>Sheet1!A8&amp;"/"&amp;Sheet1!B8</f>
        <v>1021/2021</v>
      </c>
      <c r="C8" s="97" t="str">
        <f>Sheet1!C8&amp;" "&amp;Sheet1!D8</f>
        <v>Aleksandra Vuković</v>
      </c>
      <c r="D8" s="106"/>
      <c r="E8" s="66"/>
      <c r="F8" s="65"/>
      <c r="G8" s="65"/>
      <c r="H8" s="82">
        <f t="shared" si="0"/>
        <v>0</v>
      </c>
      <c r="I8" s="83" t="str">
        <f t="shared" si="1"/>
        <v>F</v>
      </c>
      <c r="J8" s="21"/>
      <c r="K8" s="21"/>
      <c r="L8" s="21"/>
      <c r="M8" s="21"/>
      <c r="N8" s="21"/>
      <c r="O8" s="21"/>
      <c r="P8" s="26"/>
      <c r="Q8" s="21"/>
      <c r="R8" s="22"/>
      <c r="S8" s="22"/>
    </row>
    <row r="9" spans="1:19" ht="12.75">
      <c r="A9" s="62">
        <f t="shared" si="2"/>
        <v>8</v>
      </c>
      <c r="B9" s="97" t="str">
        <f>Sheet1!A9&amp;"/"&amp;Sheet1!B9</f>
        <v>1022/2021</v>
      </c>
      <c r="C9" s="97" t="str">
        <f>Sheet1!C9&amp;" "&amp;Sheet1!D9</f>
        <v>Boško Kovačević</v>
      </c>
      <c r="D9" s="106"/>
      <c r="E9" s="66"/>
      <c r="F9" s="28"/>
      <c r="G9" s="65"/>
      <c r="H9" s="82">
        <f t="shared" si="0"/>
        <v>0</v>
      </c>
      <c r="I9" s="83" t="str">
        <f t="shared" si="1"/>
        <v>F</v>
      </c>
      <c r="J9" s="21"/>
      <c r="K9" s="72"/>
      <c r="L9" s="21"/>
      <c r="M9" s="21"/>
      <c r="N9" s="21"/>
      <c r="O9" s="21"/>
      <c r="P9" s="26"/>
      <c r="Q9" s="21"/>
      <c r="R9" s="22"/>
      <c r="S9" s="22"/>
    </row>
    <row r="10" spans="1:19" ht="12.75">
      <c r="A10" s="62">
        <f t="shared" si="2"/>
        <v>9</v>
      </c>
      <c r="B10" s="97" t="str">
        <f>Sheet1!A10&amp;"/"&amp;Sheet1!B10</f>
        <v>1023/2021</v>
      </c>
      <c r="C10" s="97" t="str">
        <f>Sheet1!C10&amp;" "&amp;Sheet1!D10</f>
        <v>Jelena Aligrudić</v>
      </c>
      <c r="D10" s="106">
        <v>10</v>
      </c>
      <c r="E10" s="66">
        <v>40</v>
      </c>
      <c r="F10" s="65">
        <v>20</v>
      </c>
      <c r="G10" s="114">
        <v>34</v>
      </c>
      <c r="H10" s="82">
        <f t="shared" si="0"/>
        <v>84</v>
      </c>
      <c r="I10" s="83" t="str">
        <f t="shared" si="1"/>
        <v>B</v>
      </c>
      <c r="J10" s="21"/>
      <c r="K10" s="76"/>
      <c r="L10" s="76"/>
      <c r="M10" s="78"/>
      <c r="N10" s="21"/>
      <c r="O10" s="21"/>
      <c r="P10" s="26"/>
      <c r="Q10" s="74"/>
      <c r="R10" s="22"/>
      <c r="S10" s="22"/>
    </row>
    <row r="11" spans="1:19" ht="12.75">
      <c r="A11" s="62">
        <f t="shared" si="2"/>
        <v>10</v>
      </c>
      <c r="B11" s="97" t="str">
        <f>Sheet1!A11&amp;"/"&amp;Sheet1!B11</f>
        <v>1024/2021</v>
      </c>
      <c r="C11" s="97" t="str">
        <f>Sheet1!C11&amp;" "&amp;Sheet1!D11</f>
        <v>Marina Šljukić</v>
      </c>
      <c r="D11" s="106"/>
      <c r="E11" s="66"/>
      <c r="F11" s="28"/>
      <c r="G11" s="65"/>
      <c r="H11" s="82">
        <f t="shared" si="0"/>
        <v>0</v>
      </c>
      <c r="I11" s="83" t="str">
        <f t="shared" si="1"/>
        <v>F</v>
      </c>
      <c r="J11" s="21"/>
      <c r="K11" s="27"/>
      <c r="L11" s="26"/>
      <c r="M11" s="21"/>
      <c r="N11" s="21"/>
      <c r="O11" s="26"/>
      <c r="P11" s="26"/>
      <c r="Q11" s="74"/>
      <c r="R11" s="22"/>
      <c r="S11" s="22"/>
    </row>
    <row r="12" spans="1:19" ht="12.75">
      <c r="A12" s="62">
        <f t="shared" si="2"/>
        <v>11</v>
      </c>
      <c r="B12" s="97" t="str">
        <f>Sheet1!A12&amp;"/"&amp;Sheet1!B12</f>
        <v>1025/2021</v>
      </c>
      <c r="C12" s="97" t="str">
        <f>Sheet1!C12&amp;" "&amp;Sheet1!D12</f>
        <v>Ana Eraković</v>
      </c>
      <c r="D12" s="106"/>
      <c r="E12" s="66"/>
      <c r="F12" s="65"/>
      <c r="G12" s="65"/>
      <c r="H12" s="82">
        <f t="shared" si="0"/>
        <v>0</v>
      </c>
      <c r="I12" s="83" t="str">
        <f t="shared" si="1"/>
        <v>F</v>
      </c>
      <c r="J12" s="21"/>
      <c r="K12" s="27"/>
      <c r="L12" s="21"/>
      <c r="M12" s="80"/>
      <c r="N12" s="21"/>
      <c r="O12" s="21"/>
      <c r="P12" s="26"/>
      <c r="Q12" s="74"/>
      <c r="R12" s="22"/>
      <c r="S12" s="22"/>
    </row>
    <row r="13" spans="1:19" ht="12.75">
      <c r="A13" s="62">
        <f t="shared" si="2"/>
        <v>12</v>
      </c>
      <c r="B13" s="97" t="str">
        <f>Sheet1!A13&amp;"/"&amp;Sheet1!B13</f>
        <v>1026/2021</v>
      </c>
      <c r="C13" s="97" t="str">
        <f>Sheet1!C13&amp;" "&amp;Sheet1!D13</f>
        <v>Filip Vorotović</v>
      </c>
      <c r="D13" s="106"/>
      <c r="E13" s="66"/>
      <c r="F13" s="65"/>
      <c r="G13" s="65"/>
      <c r="H13" s="82">
        <f t="shared" si="0"/>
        <v>0</v>
      </c>
      <c r="I13" s="83" t="str">
        <f t="shared" si="1"/>
        <v>F</v>
      </c>
      <c r="J13" s="21"/>
      <c r="K13" s="27"/>
      <c r="L13" s="21"/>
      <c r="M13" s="80"/>
      <c r="N13" s="21"/>
      <c r="O13" s="21"/>
      <c r="P13" s="26"/>
      <c r="Q13" s="74"/>
      <c r="R13" s="26"/>
      <c r="S13" s="22"/>
    </row>
    <row r="14" spans="1:19" ht="12.75">
      <c r="A14" s="62">
        <f t="shared" si="2"/>
        <v>13</v>
      </c>
      <c r="B14" s="97" t="str">
        <f>Sheet1!A14&amp;"/"&amp;Sheet1!B14</f>
        <v>1027/2021</v>
      </c>
      <c r="C14" s="97" t="str">
        <f>Sheet1!C14&amp;" "&amp;Sheet1!D14</f>
        <v>Stanka Kenjić</v>
      </c>
      <c r="D14" s="106"/>
      <c r="E14" s="66"/>
      <c r="F14" s="65"/>
      <c r="G14" s="65"/>
      <c r="H14" s="82">
        <f t="shared" si="0"/>
        <v>0</v>
      </c>
      <c r="I14" s="83" t="str">
        <f t="shared" si="1"/>
        <v>F</v>
      </c>
      <c r="J14" s="21"/>
      <c r="K14" s="27"/>
      <c r="L14" s="21"/>
      <c r="M14" s="80"/>
      <c r="N14" s="21"/>
      <c r="O14" s="21"/>
      <c r="P14" s="26"/>
      <c r="Q14" s="74"/>
      <c r="R14" s="22"/>
      <c r="S14" s="22"/>
    </row>
    <row r="15" spans="1:19" ht="12.75">
      <c r="A15" s="62">
        <f t="shared" si="2"/>
        <v>14</v>
      </c>
      <c r="B15" s="97" t="str">
        <f>Sheet1!A15&amp;"/"&amp;Sheet1!B15</f>
        <v>1028/2021</v>
      </c>
      <c r="C15" s="97" t="str">
        <f>Sheet1!C15&amp;" "&amp;Sheet1!D15</f>
        <v>Enis Čindrak</v>
      </c>
      <c r="D15" s="106">
        <v>10</v>
      </c>
      <c r="E15" s="66">
        <v>38</v>
      </c>
      <c r="F15" s="65"/>
      <c r="G15" s="65">
        <v>29</v>
      </c>
      <c r="H15" s="82">
        <f t="shared" si="0"/>
        <v>77</v>
      </c>
      <c r="I15" s="83" t="str">
        <f t="shared" si="1"/>
        <v>C</v>
      </c>
      <c r="J15" s="21"/>
      <c r="K15" s="21"/>
      <c r="L15" s="21"/>
      <c r="M15" s="21"/>
      <c r="N15" s="21"/>
      <c r="O15" s="21"/>
      <c r="P15" s="26"/>
      <c r="Q15" s="74"/>
      <c r="R15" s="22"/>
      <c r="S15" s="22"/>
    </row>
    <row r="16" spans="1:19" ht="12.75">
      <c r="A16" s="62">
        <f t="shared" si="2"/>
        <v>15</v>
      </c>
      <c r="B16" s="97" t="str">
        <f>Sheet1!A16&amp;"/"&amp;Sheet1!B16</f>
        <v>1029/2021</v>
      </c>
      <c r="C16" s="97" t="str">
        <f>Sheet1!C16&amp;" "&amp;Sheet1!D16</f>
        <v>Maja Vujisić</v>
      </c>
      <c r="D16" s="106">
        <v>10</v>
      </c>
      <c r="E16" s="66"/>
      <c r="F16" s="65"/>
      <c r="G16" s="65"/>
      <c r="H16" s="82">
        <f t="shared" si="0"/>
        <v>10</v>
      </c>
      <c r="I16" s="83" t="str">
        <f t="shared" si="1"/>
        <v>F</v>
      </c>
      <c r="J16" s="21"/>
      <c r="K16" s="21"/>
      <c r="L16" s="21"/>
      <c r="M16" s="21"/>
      <c r="N16" s="21"/>
      <c r="O16" s="21"/>
      <c r="P16" s="26"/>
      <c r="Q16" s="74"/>
      <c r="R16" s="22"/>
      <c r="S16" s="22"/>
    </row>
    <row r="17" spans="1:19" ht="12.75">
      <c r="A17" s="62">
        <f t="shared" si="2"/>
        <v>16</v>
      </c>
      <c r="B17" s="97" t="str">
        <f>Sheet1!A17&amp;"/"&amp;Sheet1!B17</f>
        <v>1030/2021</v>
      </c>
      <c r="C17" s="97" t="str">
        <f>Sheet1!C17&amp;" "&amp;Sheet1!D17</f>
        <v>Miljan Kotlaja</v>
      </c>
      <c r="D17" s="106">
        <v>10</v>
      </c>
      <c r="E17" s="66">
        <v>36</v>
      </c>
      <c r="F17" s="65">
        <v>30</v>
      </c>
      <c r="G17" s="65">
        <v>15</v>
      </c>
      <c r="H17" s="82">
        <f t="shared" si="0"/>
        <v>61</v>
      </c>
      <c r="I17" s="83" t="str">
        <f t="shared" si="1"/>
        <v>D</v>
      </c>
      <c r="J17" s="21"/>
      <c r="K17" s="24"/>
      <c r="L17" s="24"/>
      <c r="M17" s="24"/>
      <c r="N17" s="24"/>
      <c r="O17" s="21"/>
      <c r="P17" s="25"/>
      <c r="Q17" s="24"/>
      <c r="R17" s="25"/>
      <c r="S17" s="15"/>
    </row>
    <row r="18" spans="1:19" ht="12.75">
      <c r="A18" s="62">
        <f t="shared" si="2"/>
        <v>17</v>
      </c>
      <c r="B18" s="97" t="str">
        <f>Sheet1!A18&amp;"/"&amp;Sheet1!B18</f>
        <v>1032/2021</v>
      </c>
      <c r="C18" s="97" t="str">
        <f>Sheet1!C18&amp;" "&amp;Sheet1!D18</f>
        <v>Željko Šipčić</v>
      </c>
      <c r="D18" s="106">
        <v>10</v>
      </c>
      <c r="E18" s="66">
        <v>41</v>
      </c>
      <c r="F18" s="65"/>
      <c r="G18" s="65">
        <v>2.5</v>
      </c>
      <c r="H18" s="82">
        <f t="shared" si="0"/>
        <v>53.5</v>
      </c>
      <c r="I18" s="83" t="str">
        <f t="shared" si="1"/>
        <v>E</v>
      </c>
      <c r="J18" s="21"/>
      <c r="K18" s="24"/>
      <c r="L18" s="24"/>
      <c r="M18" s="24"/>
      <c r="N18" s="24"/>
      <c r="O18" s="21"/>
      <c r="P18" s="25"/>
      <c r="Q18" s="24"/>
      <c r="R18" s="25"/>
      <c r="S18" s="15"/>
    </row>
    <row r="19" spans="1:21" ht="15.75">
      <c r="A19" s="62">
        <f t="shared" si="2"/>
        <v>18</v>
      </c>
      <c r="B19" s="97" t="str">
        <f>Sheet1!A19&amp;"/"&amp;Sheet1!B19</f>
        <v>1033/2021</v>
      </c>
      <c r="C19" s="97" t="str">
        <f>Sheet1!C19&amp;" "&amp;Sheet1!D19</f>
        <v>Mirko Traparić</v>
      </c>
      <c r="D19" s="106">
        <v>10</v>
      </c>
      <c r="E19" s="66">
        <v>41</v>
      </c>
      <c r="F19" s="65"/>
      <c r="G19" s="65">
        <v>34.5</v>
      </c>
      <c r="H19" s="82">
        <f t="shared" si="0"/>
        <v>85.5</v>
      </c>
      <c r="I19" s="83" t="str">
        <f t="shared" si="1"/>
        <v>B</v>
      </c>
      <c r="J19" s="77"/>
      <c r="K19" s="75"/>
      <c r="L19" s="15"/>
      <c r="M19" s="15"/>
      <c r="N19" s="15"/>
      <c r="O19" s="15"/>
      <c r="P19" s="15"/>
      <c r="Q19" s="61"/>
      <c r="R19" s="59"/>
      <c r="S19" s="60"/>
      <c r="T19" s="15"/>
      <c r="U19" s="15"/>
    </row>
    <row r="20" spans="1:21" ht="15.75">
      <c r="A20" s="62">
        <f t="shared" si="2"/>
        <v>19</v>
      </c>
      <c r="B20" s="97" t="str">
        <f>Sheet1!A20&amp;"/"&amp;Sheet1!B20</f>
        <v>1/2020</v>
      </c>
      <c r="C20" s="97" t="str">
        <f>Sheet1!C20&amp;" "&amp;Sheet1!D20</f>
        <v>Danica Rondović</v>
      </c>
      <c r="D20" s="106">
        <v>10</v>
      </c>
      <c r="E20" s="66">
        <v>41</v>
      </c>
      <c r="F20" s="65">
        <v>25</v>
      </c>
      <c r="G20" s="65">
        <v>35</v>
      </c>
      <c r="H20" s="82">
        <f t="shared" si="0"/>
        <v>86</v>
      </c>
      <c r="I20" s="83" t="str">
        <f t="shared" si="1"/>
        <v>B</v>
      </c>
      <c r="J20" s="77"/>
      <c r="K20" s="75"/>
      <c r="L20" s="15"/>
      <c r="M20" s="15"/>
      <c r="N20" s="15"/>
      <c r="O20" s="15"/>
      <c r="P20" s="15"/>
      <c r="Q20" s="61"/>
      <c r="R20" s="59"/>
      <c r="S20" s="60"/>
      <c r="T20" s="15"/>
      <c r="U20" s="15"/>
    </row>
    <row r="21" spans="1:21" ht="15.75">
      <c r="A21" s="62">
        <f t="shared" si="2"/>
        <v>20</v>
      </c>
      <c r="B21" s="97" t="str">
        <f>Sheet1!A21&amp;"/"&amp;Sheet1!B21</f>
        <v>2/2020</v>
      </c>
      <c r="C21" s="97" t="str">
        <f>Sheet1!C21&amp;" "&amp;Sheet1!D21</f>
        <v>Katarina Vukićević</v>
      </c>
      <c r="D21" s="106">
        <v>10</v>
      </c>
      <c r="E21" s="66">
        <v>41</v>
      </c>
      <c r="F21" s="65">
        <v>25</v>
      </c>
      <c r="G21" s="65">
        <v>35.5</v>
      </c>
      <c r="H21" s="82">
        <f t="shared" si="0"/>
        <v>86.5</v>
      </c>
      <c r="I21" s="83" t="str">
        <f t="shared" si="1"/>
        <v>B</v>
      </c>
      <c r="J21" s="77"/>
      <c r="K21" s="75"/>
      <c r="L21" s="15"/>
      <c r="M21" s="15"/>
      <c r="N21" s="15"/>
      <c r="O21" s="15"/>
      <c r="P21" s="15"/>
      <c r="Q21" s="61"/>
      <c r="R21" s="59"/>
      <c r="S21" s="60"/>
      <c r="T21" s="15"/>
      <c r="U21" s="15"/>
    </row>
    <row r="22" spans="1:21" ht="15.75">
      <c r="A22" s="62">
        <f t="shared" si="2"/>
        <v>21</v>
      </c>
      <c r="B22" s="97" t="str">
        <f>Sheet1!A22&amp;"/"&amp;Sheet1!B22</f>
        <v>3/2020</v>
      </c>
      <c r="C22" s="97" t="str">
        <f>Sheet1!C22&amp;" "&amp;Sheet1!D22</f>
        <v>Nikolina Mraković</v>
      </c>
      <c r="D22" s="106">
        <v>10</v>
      </c>
      <c r="E22" s="66">
        <v>40</v>
      </c>
      <c r="F22" s="65">
        <v>25</v>
      </c>
      <c r="G22" s="65">
        <v>40</v>
      </c>
      <c r="H22" s="82">
        <f t="shared" si="0"/>
        <v>90</v>
      </c>
      <c r="I22" s="83" t="str">
        <f t="shared" si="1"/>
        <v>A</v>
      </c>
      <c r="J22" s="77"/>
      <c r="K22" s="73"/>
      <c r="L22" s="15"/>
      <c r="M22" s="15"/>
      <c r="N22" s="15"/>
      <c r="O22" s="15"/>
      <c r="P22" s="15"/>
      <c r="Q22" s="58"/>
      <c r="R22" s="59"/>
      <c r="S22" s="60"/>
      <c r="T22" s="15"/>
      <c r="U22" s="15"/>
    </row>
    <row r="23" spans="1:21" ht="15.75">
      <c r="A23" s="62">
        <f t="shared" si="2"/>
        <v>22</v>
      </c>
      <c r="B23" s="97" t="str">
        <f>Sheet1!A23&amp;"/"&amp;Sheet1!B23</f>
        <v>4/2020</v>
      </c>
      <c r="C23" s="97" t="str">
        <f>Sheet1!C23&amp;" "&amp;Sheet1!D23</f>
        <v>Filip Šarić</v>
      </c>
      <c r="D23" s="106">
        <v>10</v>
      </c>
      <c r="E23" s="66">
        <v>40</v>
      </c>
      <c r="F23" s="65">
        <v>30</v>
      </c>
      <c r="G23" s="65">
        <v>28</v>
      </c>
      <c r="H23" s="82">
        <f t="shared" si="0"/>
        <v>78</v>
      </c>
      <c r="I23" s="83" t="str">
        <f t="shared" si="1"/>
        <v>C</v>
      </c>
      <c r="J23" s="15"/>
      <c r="K23" s="73"/>
      <c r="L23" s="15"/>
      <c r="M23" s="15"/>
      <c r="N23" s="15"/>
      <c r="O23" s="15"/>
      <c r="P23" s="15"/>
      <c r="Q23" s="61"/>
      <c r="R23" s="59"/>
      <c r="S23" s="60"/>
      <c r="T23" s="15"/>
      <c r="U23" s="15"/>
    </row>
    <row r="24" spans="1:21" ht="15.75">
      <c r="A24" s="62">
        <f t="shared" si="2"/>
        <v>23</v>
      </c>
      <c r="B24" s="97" t="str">
        <f>Sheet1!A24&amp;"/"&amp;Sheet1!B24</f>
        <v>5/2020</v>
      </c>
      <c r="C24" s="97" t="str">
        <f>Sheet1!C24&amp;" "&amp;Sheet1!D24</f>
        <v>Stefan Novović</v>
      </c>
      <c r="D24" s="106">
        <v>10</v>
      </c>
      <c r="E24" s="66">
        <v>44</v>
      </c>
      <c r="F24" s="65"/>
      <c r="G24" s="65">
        <v>36</v>
      </c>
      <c r="H24" s="82">
        <f t="shared" si="0"/>
        <v>90</v>
      </c>
      <c r="I24" s="83" t="str">
        <f t="shared" si="1"/>
        <v>A</v>
      </c>
      <c r="J24" s="15"/>
      <c r="K24" s="73"/>
      <c r="L24" s="15"/>
      <c r="M24" s="15"/>
      <c r="N24" s="15"/>
      <c r="O24" s="15"/>
      <c r="P24" s="15"/>
      <c r="Q24" s="61"/>
      <c r="R24" s="59"/>
      <c r="S24" s="60"/>
      <c r="T24" s="15"/>
      <c r="U24" s="15"/>
    </row>
    <row r="25" spans="1:21" ht="15.75">
      <c r="A25" s="62">
        <f t="shared" si="2"/>
        <v>24</v>
      </c>
      <c r="B25" s="97" t="str">
        <f>Sheet1!A25&amp;"/"&amp;Sheet1!B25</f>
        <v>6/2020</v>
      </c>
      <c r="C25" s="97" t="str">
        <f>Sheet1!C25&amp;" "&amp;Sheet1!D25</f>
        <v>Miloš Jelovac</v>
      </c>
      <c r="D25" s="106">
        <v>10</v>
      </c>
      <c r="E25" s="66">
        <v>44</v>
      </c>
      <c r="F25" s="65">
        <v>25</v>
      </c>
      <c r="G25" s="65">
        <v>42.5</v>
      </c>
      <c r="H25" s="82">
        <f t="shared" si="0"/>
        <v>96.5</v>
      </c>
      <c r="I25" s="83" t="str">
        <f t="shared" si="1"/>
        <v>A</v>
      </c>
      <c r="J25" s="15"/>
      <c r="K25" s="73"/>
      <c r="L25" s="15"/>
      <c r="M25" s="15"/>
      <c r="N25" s="15"/>
      <c r="O25" s="15"/>
      <c r="P25" s="15"/>
      <c r="Q25" s="61"/>
      <c r="R25" s="59"/>
      <c r="S25" s="60"/>
      <c r="T25" s="15"/>
      <c r="U25" s="15"/>
    </row>
    <row r="26" spans="1:21" ht="12.75">
      <c r="A26" s="62">
        <f t="shared" si="2"/>
        <v>25</v>
      </c>
      <c r="B26" s="97" t="str">
        <f>Sheet1!A26&amp;"/"&amp;Sheet1!B26</f>
        <v>7/2020</v>
      </c>
      <c r="C26" s="97" t="str">
        <f>Sheet1!C26&amp;" "&amp;Sheet1!D26</f>
        <v>Milena Bogetić</v>
      </c>
      <c r="D26" s="106">
        <v>10</v>
      </c>
      <c r="E26" s="66">
        <v>39</v>
      </c>
      <c r="F26" s="65">
        <v>30</v>
      </c>
      <c r="G26" s="65">
        <v>36.5</v>
      </c>
      <c r="H26" s="82">
        <f t="shared" si="0"/>
        <v>85.5</v>
      </c>
      <c r="I26" s="83" t="str">
        <f t="shared" si="1"/>
        <v>B</v>
      </c>
      <c r="J26" s="15"/>
      <c r="K26" s="73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ht="12.75">
      <c r="A27" s="62">
        <f t="shared" si="2"/>
        <v>26</v>
      </c>
      <c r="B27" s="97" t="str">
        <f>Sheet1!A27&amp;"/"&amp;Sheet1!B27</f>
        <v>8/2020</v>
      </c>
      <c r="C27" s="97" t="str">
        <f>Sheet1!C27&amp;" "&amp;Sheet1!D27</f>
        <v>Sara Vukotić</v>
      </c>
      <c r="D27" s="106">
        <v>10</v>
      </c>
      <c r="E27" s="66">
        <v>39</v>
      </c>
      <c r="F27" s="65">
        <v>30</v>
      </c>
      <c r="G27" s="65">
        <v>43.5</v>
      </c>
      <c r="H27" s="82">
        <f t="shared" si="0"/>
        <v>92.5</v>
      </c>
      <c r="I27" s="83" t="str">
        <f t="shared" si="1"/>
        <v>A</v>
      </c>
      <c r="K27" s="23"/>
      <c r="Q27" s="15"/>
      <c r="R27" s="15"/>
      <c r="S27" s="15"/>
      <c r="T27" s="15"/>
      <c r="U27" s="15"/>
    </row>
    <row r="28" spans="1:21" ht="12.75">
      <c r="A28" s="62">
        <f t="shared" si="2"/>
        <v>27</v>
      </c>
      <c r="B28" s="97" t="str">
        <f>Sheet1!A28&amp;"/"&amp;Sheet1!B28</f>
        <v>9/2020</v>
      </c>
      <c r="C28" s="97" t="str">
        <f>Sheet1!C28&amp;" "&amp;Sheet1!D28</f>
        <v>Vukan Fuštić</v>
      </c>
      <c r="D28" s="106">
        <v>10</v>
      </c>
      <c r="E28" s="66">
        <v>42</v>
      </c>
      <c r="F28" s="65">
        <v>20</v>
      </c>
      <c r="G28" s="65">
        <v>41.5</v>
      </c>
      <c r="H28" s="82">
        <f t="shared" si="0"/>
        <v>93.5</v>
      </c>
      <c r="I28" s="83" t="str">
        <f t="shared" si="1"/>
        <v>A</v>
      </c>
      <c r="K28" s="23"/>
      <c r="Q28" s="15"/>
      <c r="R28" s="15"/>
      <c r="S28" s="15"/>
      <c r="T28" s="15"/>
      <c r="U28" s="15"/>
    </row>
    <row r="29" spans="1:21" ht="12.75">
      <c r="A29" s="62">
        <f t="shared" si="2"/>
        <v>28</v>
      </c>
      <c r="B29" s="97" t="str">
        <f>Sheet1!A29&amp;"/"&amp;Sheet1!B29</f>
        <v>10/2020</v>
      </c>
      <c r="C29" s="97" t="str">
        <f>Sheet1!C29&amp;" "&amp;Sheet1!D29</f>
        <v>Zoran Mijajlović</v>
      </c>
      <c r="D29" s="106">
        <v>10</v>
      </c>
      <c r="E29" s="66">
        <v>42</v>
      </c>
      <c r="F29" s="65"/>
      <c r="G29" s="65">
        <v>24</v>
      </c>
      <c r="H29" s="82">
        <f t="shared" si="0"/>
        <v>76</v>
      </c>
      <c r="I29" s="83" t="str">
        <f t="shared" si="1"/>
        <v>C</v>
      </c>
      <c r="K29" s="23"/>
      <c r="T29" s="15"/>
      <c r="U29" s="15"/>
    </row>
    <row r="30" spans="1:11" ht="12.75">
      <c r="A30" s="62">
        <f t="shared" si="2"/>
        <v>29</v>
      </c>
      <c r="B30" s="97" t="str">
        <f>Sheet1!A30&amp;"/"&amp;Sheet1!B30</f>
        <v>11/2020</v>
      </c>
      <c r="C30" s="97" t="str">
        <f>Sheet1!C30&amp;" "&amp;Sheet1!D30</f>
        <v>Marko Ukšanović</v>
      </c>
      <c r="D30" s="106">
        <v>10</v>
      </c>
      <c r="E30" s="66">
        <v>40</v>
      </c>
      <c r="F30" s="65">
        <v>30</v>
      </c>
      <c r="G30" s="65">
        <v>32.5</v>
      </c>
      <c r="H30" s="82">
        <f t="shared" si="0"/>
        <v>82.5</v>
      </c>
      <c r="I30" s="83" t="str">
        <f t="shared" si="1"/>
        <v>B</v>
      </c>
      <c r="K30" s="23"/>
    </row>
    <row r="31" spans="1:11" ht="12.75">
      <c r="A31" s="62">
        <f t="shared" si="2"/>
        <v>30</v>
      </c>
      <c r="B31" s="97" t="str">
        <f>Sheet1!A31&amp;"/"&amp;Sheet1!B31</f>
        <v>12/2020</v>
      </c>
      <c r="C31" s="97" t="str">
        <f>Sheet1!C31&amp;" "&amp;Sheet1!D31</f>
        <v>Vlado Kozomara</v>
      </c>
      <c r="D31" s="106">
        <v>10</v>
      </c>
      <c r="E31" s="66">
        <v>41</v>
      </c>
      <c r="F31" s="65">
        <v>10</v>
      </c>
      <c r="G31" s="65">
        <v>30</v>
      </c>
      <c r="H31" s="82">
        <f t="shared" si="0"/>
        <v>81</v>
      </c>
      <c r="I31" s="83" t="str">
        <f t="shared" si="1"/>
        <v>B</v>
      </c>
      <c r="K31" s="23"/>
    </row>
    <row r="32" spans="1:11" ht="12.75">
      <c r="A32" s="62">
        <f t="shared" si="2"/>
        <v>31</v>
      </c>
      <c r="B32" s="97" t="str">
        <f>Sheet1!A32&amp;"/"&amp;Sheet1!B32</f>
        <v>13/2020</v>
      </c>
      <c r="C32" s="97" t="str">
        <f>Sheet1!C32&amp;" "&amp;Sheet1!D32</f>
        <v>Vasilisa Vlahović</v>
      </c>
      <c r="D32" s="106">
        <v>10</v>
      </c>
      <c r="E32" s="66">
        <v>44</v>
      </c>
      <c r="F32" s="65"/>
      <c r="G32" s="65">
        <v>36.5</v>
      </c>
      <c r="H32" s="82">
        <f t="shared" si="0"/>
        <v>90.5</v>
      </c>
      <c r="I32" s="83" t="str">
        <f t="shared" si="1"/>
        <v>A</v>
      </c>
      <c r="K32" s="23"/>
    </row>
    <row r="33" spans="1:11" ht="12.75">
      <c r="A33" s="62">
        <f t="shared" si="2"/>
        <v>32</v>
      </c>
      <c r="B33" s="97" t="str">
        <f>Sheet1!A33&amp;"/"&amp;Sheet1!B33</f>
        <v>14/2020</v>
      </c>
      <c r="C33" s="97" t="str">
        <f>Sheet1!C33&amp;" "&amp;Sheet1!D33</f>
        <v>Đorđije Ostojić</v>
      </c>
      <c r="D33" s="106">
        <v>10</v>
      </c>
      <c r="E33" s="66">
        <v>39</v>
      </c>
      <c r="F33" s="65">
        <v>30</v>
      </c>
      <c r="G33" s="65">
        <v>32.5</v>
      </c>
      <c r="H33" s="82">
        <f t="shared" si="0"/>
        <v>81.5</v>
      </c>
      <c r="I33" s="83" t="str">
        <f t="shared" si="1"/>
        <v>B</v>
      </c>
      <c r="K33" s="23"/>
    </row>
    <row r="34" spans="1:11" ht="12.75">
      <c r="A34" s="62">
        <f t="shared" si="2"/>
        <v>33</v>
      </c>
      <c r="B34" s="97" t="str">
        <f>Sheet1!A34&amp;"/"&amp;Sheet1!B34</f>
        <v>15/2020</v>
      </c>
      <c r="C34" s="97" t="str">
        <f>Sheet1!C34&amp;" "&amp;Sheet1!D34</f>
        <v>Nikola Šuškavčević</v>
      </c>
      <c r="D34" s="106">
        <v>10</v>
      </c>
      <c r="E34" s="66">
        <v>41</v>
      </c>
      <c r="F34" s="65">
        <v>30</v>
      </c>
      <c r="G34" s="65">
        <v>40</v>
      </c>
      <c r="H34" s="82">
        <f t="shared" si="0"/>
        <v>91</v>
      </c>
      <c r="I34" s="83" t="str">
        <f t="shared" si="1"/>
        <v>A</v>
      </c>
      <c r="K34" s="23"/>
    </row>
    <row r="35" spans="1:11" ht="12.75">
      <c r="A35" s="62">
        <f t="shared" si="2"/>
        <v>34</v>
      </c>
      <c r="B35" s="97" t="str">
        <f>Sheet1!A35&amp;"/"&amp;Sheet1!B35</f>
        <v>16/2020</v>
      </c>
      <c r="C35" s="97" t="str">
        <f>Sheet1!C35&amp;" "&amp;Sheet1!D35</f>
        <v>Dejan Vraneš</v>
      </c>
      <c r="D35" s="106">
        <v>10</v>
      </c>
      <c r="E35" s="66">
        <v>42</v>
      </c>
      <c r="F35" s="65"/>
      <c r="G35" s="65">
        <v>43</v>
      </c>
      <c r="H35" s="82">
        <f t="shared" si="0"/>
        <v>95</v>
      </c>
      <c r="I35" s="83" t="str">
        <f t="shared" si="1"/>
        <v>A</v>
      </c>
      <c r="K35" s="23"/>
    </row>
    <row r="36" spans="3:11" ht="12.75">
      <c r="C36" s="1"/>
      <c r="D36" s="1"/>
      <c r="K36" s="23"/>
    </row>
    <row r="37" spans="3:11" ht="12.75">
      <c r="C37" s="1"/>
      <c r="D37" s="1"/>
      <c r="K37" s="23"/>
    </row>
    <row r="38" spans="3:11" ht="12.75">
      <c r="C38" s="1"/>
      <c r="D38" s="1"/>
      <c r="K38" s="23"/>
    </row>
    <row r="39" spans="3:11" ht="12.75">
      <c r="C39" s="1"/>
      <c r="D39" s="1"/>
      <c r="K39" s="23"/>
    </row>
    <row r="40" spans="3:11" ht="12.75">
      <c r="C40" s="1"/>
      <c r="D40" s="1"/>
      <c r="K40" s="23"/>
    </row>
    <row r="41" spans="3:11" ht="12.75">
      <c r="C41" s="1"/>
      <c r="D41" s="1"/>
      <c r="K41" s="23"/>
    </row>
    <row r="42" spans="3:11" ht="12.75">
      <c r="C42" s="1"/>
      <c r="D42" s="1"/>
      <c r="K42" s="23"/>
    </row>
    <row r="43" spans="3:11" ht="12.75">
      <c r="C43" s="1"/>
      <c r="D43" s="1"/>
      <c r="K43" s="23"/>
    </row>
    <row r="44" spans="3:11" ht="12.75">
      <c r="C44" s="1"/>
      <c r="D44" s="1"/>
      <c r="K44" s="23"/>
    </row>
    <row r="45" spans="3:11" ht="12.75">
      <c r="C45" s="1"/>
      <c r="D45" s="1"/>
      <c r="K45" s="23"/>
    </row>
    <row r="46" spans="3:11" ht="12.75">
      <c r="C46" s="1"/>
      <c r="D46" s="1"/>
      <c r="K46" s="23"/>
    </row>
    <row r="47" spans="3:11" ht="12.75">
      <c r="C47" s="1"/>
      <c r="D47" s="1"/>
      <c r="K47" s="23"/>
    </row>
    <row r="48" spans="3:11" ht="12.75">
      <c r="C48" s="1"/>
      <c r="D48" s="1"/>
      <c r="K48" s="23"/>
    </row>
    <row r="49" spans="3:11" ht="12.75">
      <c r="C49" s="1"/>
      <c r="D49" s="1"/>
      <c r="K49" s="23"/>
    </row>
    <row r="50" spans="3:11" ht="12.75">
      <c r="C50" s="1"/>
      <c r="D50" s="1"/>
      <c r="K50" s="23"/>
    </row>
    <row r="51" spans="3:11" ht="12.75">
      <c r="C51" s="1"/>
      <c r="D51" s="1"/>
      <c r="K51" s="23"/>
    </row>
    <row r="52" spans="3:11" ht="12.75">
      <c r="C52" s="1"/>
      <c r="D52" s="1"/>
      <c r="K52" s="23"/>
    </row>
    <row r="53" spans="3:11" ht="12.75">
      <c r="C53" s="1"/>
      <c r="D53" s="1"/>
      <c r="K53" s="23"/>
    </row>
    <row r="54" spans="3:11" ht="12.75">
      <c r="C54" s="1"/>
      <c r="D54" s="1"/>
      <c r="K54" s="23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zoomScalePageLayoutView="0" workbookViewId="0" topLeftCell="A1">
      <pane ySplit="7" topLeftCell="A24" activePane="bottomLeft" state="frozen"/>
      <selection pane="topLeft" activeCell="A1" sqref="A1"/>
      <selection pane="bottomLeft" activeCell="C8" sqref="C8:C41"/>
    </sheetView>
  </sheetViews>
  <sheetFormatPr defaultColWidth="9.140625" defaultRowHeight="12.75"/>
  <cols>
    <col min="1" max="1" width="13.00390625" style="14" customWidth="1"/>
    <col min="2" max="3" width="22.28125" style="12" customWidth="1"/>
    <col min="4" max="4" width="21.140625" style="13" customWidth="1"/>
    <col min="5" max="5" width="17.7109375" style="13" customWidth="1"/>
    <col min="6" max="6" width="19.57421875" style="13" customWidth="1"/>
    <col min="7" max="7" width="13.57421875" style="13" customWidth="1"/>
    <col min="8" max="8" width="13.28125" style="12" customWidth="1"/>
    <col min="9" max="9" width="6.7109375" style="12" customWidth="1"/>
    <col min="10" max="16384" width="9.140625" style="12" customWidth="1"/>
  </cols>
  <sheetData>
    <row r="1" spans="1:10" ht="18.75" customHeight="1">
      <c r="A1" s="122" t="s">
        <v>1</v>
      </c>
      <c r="B1" s="123"/>
      <c r="C1" s="123"/>
      <c r="D1" s="123"/>
      <c r="E1" s="123"/>
      <c r="F1" s="123"/>
      <c r="G1" s="115"/>
      <c r="H1" s="116"/>
      <c r="I1" s="17"/>
      <c r="J1" s="17"/>
    </row>
    <row r="2" spans="1:10" ht="15">
      <c r="A2" s="29" t="s">
        <v>2</v>
      </c>
      <c r="B2" s="17"/>
      <c r="C2" s="17"/>
      <c r="D2" s="16"/>
      <c r="E2" s="30" t="s">
        <v>3</v>
      </c>
      <c r="F2" s="56" t="s">
        <v>42</v>
      </c>
      <c r="G2" s="89"/>
      <c r="H2" s="31"/>
      <c r="I2" s="17"/>
      <c r="J2" s="17"/>
    </row>
    <row r="3" spans="1:10" ht="15">
      <c r="A3" s="33" t="s">
        <v>136</v>
      </c>
      <c r="B3" s="55"/>
      <c r="C3" s="55"/>
      <c r="D3" s="16"/>
      <c r="E3" s="16"/>
      <c r="F3" s="16"/>
      <c r="G3" s="17"/>
      <c r="H3" s="31"/>
      <c r="I3" s="17"/>
      <c r="J3" s="17"/>
    </row>
    <row r="4" spans="1:10" ht="12.75" customHeight="1" thickBot="1">
      <c r="A4" s="67"/>
      <c r="B4" s="68"/>
      <c r="C4" s="68"/>
      <c r="D4" s="69"/>
      <c r="E4" s="69"/>
      <c r="F4" s="69"/>
      <c r="G4" s="68"/>
      <c r="H4" s="70"/>
      <c r="I4" s="17"/>
      <c r="J4" s="17"/>
    </row>
    <row r="5" spans="1:9" ht="26.25" customHeight="1" thickBot="1">
      <c r="A5" s="32" t="s">
        <v>14</v>
      </c>
      <c r="B5" s="18"/>
      <c r="C5" s="107"/>
      <c r="D5" s="101"/>
      <c r="E5" s="90"/>
      <c r="F5" s="90"/>
      <c r="G5" s="119" t="s">
        <v>13</v>
      </c>
      <c r="H5" s="119" t="s">
        <v>4</v>
      </c>
      <c r="I5" s="17"/>
    </row>
    <row r="6" spans="1:9" ht="13.5" thickBot="1">
      <c r="A6" s="57" t="s">
        <v>5</v>
      </c>
      <c r="B6" s="109" t="s">
        <v>12</v>
      </c>
      <c r="C6" s="110" t="s">
        <v>131</v>
      </c>
      <c r="D6" s="111" t="s">
        <v>132</v>
      </c>
      <c r="E6" s="117" t="s">
        <v>135</v>
      </c>
      <c r="F6" s="118"/>
      <c r="G6" s="120"/>
      <c r="H6" s="120"/>
      <c r="I6" s="17"/>
    </row>
    <row r="7" spans="1:9" ht="12.75">
      <c r="A7" s="91"/>
      <c r="B7" s="92"/>
      <c r="C7" s="108"/>
      <c r="D7" s="102"/>
      <c r="E7" s="112" t="s">
        <v>17</v>
      </c>
      <c r="F7" s="113" t="s">
        <v>18</v>
      </c>
      <c r="G7" s="121"/>
      <c r="H7" s="121"/>
      <c r="I7" s="17"/>
    </row>
    <row r="8" spans="1:9" ht="12.75">
      <c r="A8" s="63" t="str">
        <f>IF(ISBLANK(Rezultati!B2),"",Rezultati!B2)</f>
        <v>1015/2021</v>
      </c>
      <c r="B8" s="64" t="str">
        <f>IF(ISBLANK(Rezultati!C2),"",Rezultati!C2)</f>
        <v>Milena Anđelić</v>
      </c>
      <c r="C8" s="64">
        <f>IF(ISBLANK(Rezultati!D2),"",Rezultati!D2)</f>
        <v>10</v>
      </c>
      <c r="D8" s="93">
        <f>IF(ISBLANK(Rezultati!E2),"",Rezultati!E2)</f>
      </c>
      <c r="E8" s="93">
        <f>IF(ISBLANK(Rezultati!F2),"",Rezultati!F2)</f>
      </c>
      <c r="F8" s="93">
        <f>IF(ISBLANK(Rezultati!G2),"",Rezultati!G2)</f>
      </c>
      <c r="G8" s="93">
        <f>IF(ISBLANK(Rezultati!H2),"",Rezultati!H2)</f>
        <v>10</v>
      </c>
      <c r="H8" s="94" t="str">
        <f>IF(Rezultati!H2&lt;50,"F",IF(Rezultati!H2&lt;60,"E",IF(Rezultati!H2&lt;70,"D",IF(Rezultati!H2&lt;80,"C",IF(Rezultati!H2&lt;90,"B","A")))))</f>
        <v>F</v>
      </c>
      <c r="I8" s="17"/>
    </row>
    <row r="9" spans="1:9" ht="12.75">
      <c r="A9" s="63" t="str">
        <f>IF(ISBLANK(Rezultati!B3),"",Rezultati!B3)</f>
        <v>1016/2021</v>
      </c>
      <c r="B9" s="64" t="str">
        <f>IF(ISBLANK(Rezultati!C3),"",Rezultati!C3)</f>
        <v>Miraš Bulatović</v>
      </c>
      <c r="C9" s="64">
        <f>IF(ISBLANK(Rezultati!D3),"",Rezultati!D3)</f>
        <v>10</v>
      </c>
      <c r="D9" s="93">
        <f>IF(ISBLANK(Rezultati!E3),"",Rezultati!E3)</f>
        <v>21</v>
      </c>
      <c r="E9" s="93">
        <f>IF(ISBLANK(Rezultati!F3),"",Rezultati!F3)</f>
      </c>
      <c r="F9" s="93">
        <f>IF(ISBLANK(Rezultati!G3),"",Rezultati!G3)</f>
        <v>29</v>
      </c>
      <c r="G9" s="93">
        <f>IF(ISBLANK(Rezultati!H3),"",Rezultati!H3)</f>
        <v>60</v>
      </c>
      <c r="H9" s="94" t="str">
        <f>IF(Rezultati!H3&lt;50,"F",IF(Rezultati!H3&lt;60,"E",IF(Rezultati!H3&lt;70,"D",IF(Rezultati!H3&lt;80,"C",IF(Rezultati!H3&lt;90,"B","A")))))</f>
        <v>D</v>
      </c>
      <c r="I9" s="17"/>
    </row>
    <row r="10" spans="1:9" ht="12.75">
      <c r="A10" s="63" t="str">
        <f>IF(ISBLANK(Rezultati!B4),"",Rezultati!B4)</f>
        <v>1017/2021</v>
      </c>
      <c r="B10" s="64" t="str">
        <f>IF(ISBLANK(Rezultati!C4),"",Rezultati!C4)</f>
        <v>Neda Srdanović</v>
      </c>
      <c r="C10" s="64">
        <f>IF(ISBLANK(Rezultati!D4),"",Rezultati!D4)</f>
        <v>10</v>
      </c>
      <c r="D10" s="93">
        <f>IF(ISBLANK(Rezultati!E4),"",Rezultati!E4)</f>
        <v>41</v>
      </c>
      <c r="E10" s="93">
        <f>IF(ISBLANK(Rezultati!F4),"",Rezultati!F4)</f>
      </c>
      <c r="F10" s="93">
        <f>IF(ISBLANK(Rezultati!G4),"",Rezultati!G4)</f>
        <v>39</v>
      </c>
      <c r="G10" s="93">
        <f>IF(ISBLANK(Rezultati!H4),"",Rezultati!H4)</f>
        <v>90</v>
      </c>
      <c r="H10" s="94" t="str">
        <f>IF(Rezultati!H4&lt;50,"F",IF(Rezultati!H4&lt;60,"E",IF(Rezultati!H4&lt;70,"D",IF(Rezultati!H4&lt;80,"C",IF(Rezultati!H4&lt;90,"B","A")))))</f>
        <v>A</v>
      </c>
      <c r="I10" s="17"/>
    </row>
    <row r="11" spans="1:9" ht="12.75">
      <c r="A11" s="63" t="str">
        <f>IF(ISBLANK(Rezultati!B5),"",Rezultati!B5)</f>
        <v>1018/2021</v>
      </c>
      <c r="B11" s="64" t="str">
        <f>IF(ISBLANK(Rezultati!C5),"",Rezultati!C5)</f>
        <v>Lazar Vučinić</v>
      </c>
      <c r="C11" s="64">
        <f>IF(ISBLANK(Rezultati!D5),"",Rezultati!D5)</f>
        <v>10</v>
      </c>
      <c r="D11" s="93">
        <f>IF(ISBLANK(Rezultati!E5),"",Rezultati!E5)</f>
        <v>41</v>
      </c>
      <c r="E11" s="93">
        <f>IF(ISBLANK(Rezultati!F5),"",Rezultati!F5)</f>
      </c>
      <c r="F11" s="93">
        <f>IF(ISBLANK(Rezultati!G5),"",Rezultati!G5)</f>
        <v>4.5</v>
      </c>
      <c r="G11" s="93">
        <f>IF(ISBLANK(Rezultati!H5),"",Rezultati!H5)</f>
        <v>55.5</v>
      </c>
      <c r="H11" s="94" t="str">
        <f>IF(Rezultati!H5&lt;50,"F",IF(Rezultati!H5&lt;60,"E",IF(Rezultati!H5&lt;70,"D",IF(Rezultati!H5&lt;80,"C",IF(Rezultati!H5&lt;90,"B","A")))))</f>
        <v>E</v>
      </c>
      <c r="I11" s="17"/>
    </row>
    <row r="12" spans="1:9" ht="12.75">
      <c r="A12" s="63" t="str">
        <f>IF(ISBLANK(Rezultati!B6),"",Rezultati!B6)</f>
        <v>1019/2021</v>
      </c>
      <c r="B12" s="64" t="str">
        <f>IF(ISBLANK(Rezultati!C6),"",Rezultati!C6)</f>
        <v>Aleksandar Pupavac</v>
      </c>
      <c r="C12" s="64">
        <f>IF(ISBLANK(Rezultati!D6),"",Rezultati!D6)</f>
        <v>10</v>
      </c>
      <c r="D12" s="93">
        <f>IF(ISBLANK(Rezultati!E6),"",Rezultati!E6)</f>
        <v>38</v>
      </c>
      <c r="E12" s="93">
        <f>IF(ISBLANK(Rezultati!F6),"",Rezultati!F6)</f>
      </c>
      <c r="F12" s="93">
        <f>IF(ISBLANK(Rezultati!G6),"",Rezultati!G6)</f>
        <v>20.5</v>
      </c>
      <c r="G12" s="93">
        <f>IF(ISBLANK(Rezultati!H6),"",Rezultati!H6)</f>
        <v>68.5</v>
      </c>
      <c r="H12" s="94" t="str">
        <f>IF(Rezultati!H6&lt;50,"F",IF(Rezultati!H6&lt;60,"E",IF(Rezultati!H6&lt;70,"D",IF(Rezultati!H6&lt;80,"C",IF(Rezultati!H6&lt;90,"B","A")))))</f>
        <v>D</v>
      </c>
      <c r="I12" s="17"/>
    </row>
    <row r="13" spans="1:9" ht="12.75">
      <c r="A13" s="63" t="str">
        <f>IF(ISBLANK(Rezultati!B7),"",Rezultati!B7)</f>
        <v>1020/2021</v>
      </c>
      <c r="B13" s="64" t="str">
        <f>IF(ISBLANK(Rezultati!C7),"",Rezultati!C7)</f>
        <v>Aleksandra Pupavac</v>
      </c>
      <c r="C13" s="64">
        <f>IF(ISBLANK(Rezultati!D7),"",Rezultati!D7)</f>
        <v>10</v>
      </c>
      <c r="D13" s="93">
        <f>IF(ISBLANK(Rezultati!E7),"",Rezultati!E7)</f>
        <v>38</v>
      </c>
      <c r="E13" s="93">
        <f>IF(ISBLANK(Rezultati!F7),"",Rezultati!F7)</f>
      </c>
      <c r="F13" s="93">
        <f>IF(ISBLANK(Rezultati!G7),"",Rezultati!G7)</f>
        <v>25.5</v>
      </c>
      <c r="G13" s="93">
        <f>IF(ISBLANK(Rezultati!H7),"",Rezultati!H7)</f>
        <v>73.5</v>
      </c>
      <c r="H13" s="94" t="str">
        <f>IF(Rezultati!H7&lt;50,"F",IF(Rezultati!H7&lt;60,"E",IF(Rezultati!H7&lt;70,"D",IF(Rezultati!H7&lt;80,"C",IF(Rezultati!H7&lt;90,"B","A")))))</f>
        <v>C</v>
      </c>
      <c r="I13" s="17"/>
    </row>
    <row r="14" spans="1:9" ht="12.75">
      <c r="A14" s="63" t="str">
        <f>IF(ISBLANK(Rezultati!B8),"",Rezultati!B8)</f>
        <v>1021/2021</v>
      </c>
      <c r="B14" s="64" t="str">
        <f>IF(ISBLANK(Rezultati!C8),"",Rezultati!C8)</f>
        <v>Aleksandra Vuković</v>
      </c>
      <c r="C14" s="64">
        <f>IF(ISBLANK(Rezultati!D8),"",Rezultati!D8)</f>
      </c>
      <c r="D14" s="93">
        <f>IF(ISBLANK(Rezultati!E8),"",Rezultati!E8)</f>
      </c>
      <c r="E14" s="93">
        <f>IF(ISBLANK(Rezultati!F8),"",Rezultati!F8)</f>
      </c>
      <c r="F14" s="93">
        <f>IF(ISBLANK(Rezultati!G8),"",Rezultati!G8)</f>
      </c>
      <c r="G14" s="93">
        <f>IF(ISBLANK(Rezultati!H8),"",Rezultati!H8)</f>
        <v>0</v>
      </c>
      <c r="H14" s="94" t="str">
        <f>IF(Rezultati!H8&lt;50,"F",IF(Rezultati!H8&lt;60,"E",IF(Rezultati!H8&lt;70,"D",IF(Rezultati!H8&lt;80,"C",IF(Rezultati!H8&lt;90,"B","A")))))</f>
        <v>F</v>
      </c>
      <c r="I14" s="17"/>
    </row>
    <row r="15" spans="1:9" ht="12.75">
      <c r="A15" s="63" t="str">
        <f>IF(ISBLANK(Rezultati!B9),"",Rezultati!B9)</f>
        <v>1022/2021</v>
      </c>
      <c r="B15" s="64" t="str">
        <f>IF(ISBLANK(Rezultati!C9),"",Rezultati!C9)</f>
        <v>Boško Kovačević</v>
      </c>
      <c r="C15" s="64">
        <f>IF(ISBLANK(Rezultati!D9),"",Rezultati!D9)</f>
      </c>
      <c r="D15" s="93">
        <f>IF(ISBLANK(Rezultati!E9),"",Rezultati!E9)</f>
      </c>
      <c r="E15" s="93">
        <f>IF(ISBLANK(Rezultati!F9),"",Rezultati!F9)</f>
      </c>
      <c r="F15" s="93">
        <f>IF(ISBLANK(Rezultati!G9),"",Rezultati!G9)</f>
      </c>
      <c r="G15" s="93">
        <f>IF(ISBLANK(Rezultati!H9),"",Rezultati!H9)</f>
        <v>0</v>
      </c>
      <c r="H15" s="94" t="str">
        <f>IF(Rezultati!H9&lt;50,"F",IF(Rezultati!H9&lt;60,"E",IF(Rezultati!H9&lt;70,"D",IF(Rezultati!H9&lt;80,"C",IF(Rezultati!H9&lt;90,"B","A")))))</f>
        <v>F</v>
      </c>
      <c r="I15" s="17"/>
    </row>
    <row r="16" spans="1:9" ht="12.75">
      <c r="A16" s="63" t="str">
        <f>IF(ISBLANK(Rezultati!B10),"",Rezultati!B10)</f>
        <v>1023/2021</v>
      </c>
      <c r="B16" s="64" t="str">
        <f>IF(ISBLANK(Rezultati!C10),"",Rezultati!C10)</f>
        <v>Jelena Aligrudić</v>
      </c>
      <c r="C16" s="64">
        <f>IF(ISBLANK(Rezultati!D10),"",Rezultati!D10)</f>
        <v>10</v>
      </c>
      <c r="D16" s="93">
        <f>IF(ISBLANK(Rezultati!E10),"",Rezultati!E10)</f>
        <v>40</v>
      </c>
      <c r="E16" s="93">
        <f>IF(ISBLANK(Rezultati!F10),"",Rezultati!F10)</f>
        <v>20</v>
      </c>
      <c r="F16" s="93">
        <f>IF(ISBLANK(Rezultati!G10),"",Rezultati!G10)</f>
        <v>34</v>
      </c>
      <c r="G16" s="93">
        <f>IF(ISBLANK(Rezultati!H10),"",Rezultati!H10)</f>
        <v>84</v>
      </c>
      <c r="H16" s="94" t="str">
        <f>IF(Rezultati!H10&lt;50,"F",IF(Rezultati!H10&lt;60,"E",IF(Rezultati!H10&lt;70,"D",IF(Rezultati!H10&lt;80,"C",IF(Rezultati!H10&lt;90,"B","A")))))</f>
        <v>B</v>
      </c>
      <c r="I16" s="17"/>
    </row>
    <row r="17" spans="1:9" ht="12.75">
      <c r="A17" s="63" t="str">
        <f>IF(ISBLANK(Rezultati!B11),"",Rezultati!B11)</f>
        <v>1024/2021</v>
      </c>
      <c r="B17" s="64" t="str">
        <f>IF(ISBLANK(Rezultati!C11),"",Rezultati!C11)</f>
        <v>Marina Šljukić</v>
      </c>
      <c r="C17" s="64">
        <f>IF(ISBLANK(Rezultati!D11),"",Rezultati!D11)</f>
      </c>
      <c r="D17" s="93">
        <f>IF(ISBLANK(Rezultati!E11),"",Rezultati!E11)</f>
      </c>
      <c r="E17" s="93">
        <f>IF(ISBLANK(Rezultati!F11),"",Rezultati!F11)</f>
      </c>
      <c r="F17" s="93">
        <f>IF(ISBLANK(Rezultati!G11),"",Rezultati!G11)</f>
      </c>
      <c r="G17" s="93">
        <f>IF(ISBLANK(Rezultati!H11),"",Rezultati!H11)</f>
        <v>0</v>
      </c>
      <c r="H17" s="94" t="str">
        <f>IF(Rezultati!H11&lt;50,"F",IF(Rezultati!H11&lt;60,"E",IF(Rezultati!H11&lt;70,"D",IF(Rezultati!H11&lt;80,"C",IF(Rezultati!H11&lt;90,"B","A")))))</f>
        <v>F</v>
      </c>
      <c r="I17" s="17"/>
    </row>
    <row r="18" spans="1:9" ht="12.75">
      <c r="A18" s="63" t="str">
        <f>IF(ISBLANK(Rezultati!B12),"",Rezultati!B12)</f>
        <v>1025/2021</v>
      </c>
      <c r="B18" s="64" t="str">
        <f>IF(ISBLANK(Rezultati!C12),"",Rezultati!C12)</f>
        <v>Ana Eraković</v>
      </c>
      <c r="C18" s="64">
        <f>IF(ISBLANK(Rezultati!D12),"",Rezultati!D12)</f>
      </c>
      <c r="D18" s="93">
        <f>IF(ISBLANK(Rezultati!E12),"",Rezultati!E12)</f>
      </c>
      <c r="E18" s="93">
        <f>IF(ISBLANK(Rezultati!F12),"",Rezultati!F12)</f>
      </c>
      <c r="F18" s="93">
        <f>IF(ISBLANK(Rezultati!G12),"",Rezultati!G12)</f>
      </c>
      <c r="G18" s="93">
        <f>IF(ISBLANK(Rezultati!H12),"",Rezultati!H12)</f>
        <v>0</v>
      </c>
      <c r="H18" s="94" t="str">
        <f>IF(Rezultati!H12&lt;50,"F",IF(Rezultati!H12&lt;60,"E",IF(Rezultati!H12&lt;70,"D",IF(Rezultati!H12&lt;80,"C",IF(Rezultati!H12&lt;90,"B","A")))))</f>
        <v>F</v>
      </c>
      <c r="I18" s="17"/>
    </row>
    <row r="19" spans="1:9" ht="12.75">
      <c r="A19" s="63" t="str">
        <f>IF(ISBLANK(Rezultati!B13),"",Rezultati!B13)</f>
        <v>1026/2021</v>
      </c>
      <c r="B19" s="64" t="str">
        <f>IF(ISBLANK(Rezultati!C13),"",Rezultati!C13)</f>
        <v>Filip Vorotović</v>
      </c>
      <c r="C19" s="64">
        <f>IF(ISBLANK(Rezultati!D13),"",Rezultati!D13)</f>
      </c>
      <c r="D19" s="93">
        <f>IF(ISBLANK(Rezultati!E13),"",Rezultati!E13)</f>
      </c>
      <c r="E19" s="93">
        <f>IF(ISBLANK(Rezultati!F13),"",Rezultati!F13)</f>
      </c>
      <c r="F19" s="93">
        <f>IF(ISBLANK(Rezultati!G13),"",Rezultati!G13)</f>
      </c>
      <c r="G19" s="93">
        <f>IF(ISBLANK(Rezultati!H13),"",Rezultati!H13)</f>
        <v>0</v>
      </c>
      <c r="H19" s="94" t="str">
        <f>IF(Rezultati!H13&lt;50,"F",IF(Rezultati!H13&lt;60,"E",IF(Rezultati!H13&lt;70,"D",IF(Rezultati!H13&lt;80,"C",IF(Rezultati!H13&lt;90,"B","A")))))</f>
        <v>F</v>
      </c>
      <c r="I19" s="17"/>
    </row>
    <row r="20" spans="1:9" ht="12.75">
      <c r="A20" s="63" t="str">
        <f>IF(ISBLANK(Rezultati!B14),"",Rezultati!B14)</f>
        <v>1027/2021</v>
      </c>
      <c r="B20" s="64" t="str">
        <f>IF(ISBLANK(Rezultati!C14),"",Rezultati!C14)</f>
        <v>Stanka Kenjić</v>
      </c>
      <c r="C20" s="64">
        <f>IF(ISBLANK(Rezultati!D14),"",Rezultati!D14)</f>
      </c>
      <c r="D20" s="93">
        <f>IF(ISBLANK(Rezultati!E14),"",Rezultati!E14)</f>
      </c>
      <c r="E20" s="93">
        <f>IF(ISBLANK(Rezultati!F14),"",Rezultati!F14)</f>
      </c>
      <c r="F20" s="93">
        <f>IF(ISBLANK(Rezultati!G14),"",Rezultati!G14)</f>
      </c>
      <c r="G20" s="93">
        <f>IF(ISBLANK(Rezultati!H14),"",Rezultati!H14)</f>
        <v>0</v>
      </c>
      <c r="H20" s="94" t="str">
        <f>IF(Rezultati!H14&lt;50,"F",IF(Rezultati!H14&lt;60,"E",IF(Rezultati!H14&lt;70,"D",IF(Rezultati!H14&lt;80,"C",IF(Rezultati!H14&lt;90,"B","A")))))</f>
        <v>F</v>
      </c>
      <c r="I20" s="17"/>
    </row>
    <row r="21" spans="1:9" ht="12.75">
      <c r="A21" s="63" t="str">
        <f>IF(ISBLANK(Rezultati!B15),"",Rezultati!B15)</f>
        <v>1028/2021</v>
      </c>
      <c r="B21" s="64" t="str">
        <f>IF(ISBLANK(Rezultati!C15),"",Rezultati!C15)</f>
        <v>Enis Čindrak</v>
      </c>
      <c r="C21" s="64">
        <f>IF(ISBLANK(Rezultati!D15),"",Rezultati!D15)</f>
        <v>10</v>
      </c>
      <c r="D21" s="93">
        <f>IF(ISBLANK(Rezultati!E15),"",Rezultati!E15)</f>
        <v>38</v>
      </c>
      <c r="E21" s="93">
        <f>IF(ISBLANK(Rezultati!F15),"",Rezultati!F15)</f>
      </c>
      <c r="F21" s="93">
        <f>IF(ISBLANK(Rezultati!G15),"",Rezultati!G15)</f>
        <v>29</v>
      </c>
      <c r="G21" s="93">
        <f>IF(ISBLANK(Rezultati!H15),"",Rezultati!H15)</f>
        <v>77</v>
      </c>
      <c r="H21" s="94" t="str">
        <f>IF(Rezultati!H15&lt;50,"F",IF(Rezultati!H15&lt;60,"E",IF(Rezultati!H15&lt;70,"D",IF(Rezultati!H15&lt;80,"C",IF(Rezultati!H15&lt;90,"B","A")))))</f>
        <v>C</v>
      </c>
      <c r="I21" s="17"/>
    </row>
    <row r="22" spans="1:9" ht="12.75">
      <c r="A22" s="63" t="str">
        <f>IF(ISBLANK(Rezultati!B16),"",Rezultati!B16)</f>
        <v>1029/2021</v>
      </c>
      <c r="B22" s="64" t="str">
        <f>IF(ISBLANK(Rezultati!C16),"",Rezultati!C16)</f>
        <v>Maja Vujisić</v>
      </c>
      <c r="C22" s="64">
        <f>IF(ISBLANK(Rezultati!D16),"",Rezultati!D16)</f>
        <v>10</v>
      </c>
      <c r="D22" s="93">
        <f>IF(ISBLANK(Rezultati!E16),"",Rezultati!E16)</f>
      </c>
      <c r="E22" s="93">
        <f>IF(ISBLANK(Rezultati!F16),"",Rezultati!F16)</f>
      </c>
      <c r="F22" s="93">
        <f>IF(ISBLANK(Rezultati!G16),"",Rezultati!G16)</f>
      </c>
      <c r="G22" s="93">
        <f>IF(ISBLANK(Rezultati!H16),"",Rezultati!H16)</f>
        <v>10</v>
      </c>
      <c r="H22" s="94" t="str">
        <f>IF(Rezultati!H16&lt;50,"F",IF(Rezultati!H16&lt;60,"E",IF(Rezultati!H16&lt;70,"D",IF(Rezultati!H16&lt;80,"C",IF(Rezultati!H16&lt;90,"B","A")))))</f>
        <v>F</v>
      </c>
      <c r="I22" s="17"/>
    </row>
    <row r="23" spans="1:8" ht="12.75">
      <c r="A23" s="63" t="str">
        <f>IF(ISBLANK(Rezultati!B17),"",Rezultati!B17)</f>
        <v>1030/2021</v>
      </c>
      <c r="B23" s="64" t="str">
        <f>IF(ISBLANK(Rezultati!C17),"",Rezultati!C17)</f>
        <v>Miljan Kotlaja</v>
      </c>
      <c r="C23" s="64">
        <f>IF(ISBLANK(Rezultati!D17),"",Rezultati!D17)</f>
        <v>10</v>
      </c>
      <c r="D23" s="93">
        <f>IF(ISBLANK(Rezultati!E17),"",Rezultati!E17)</f>
        <v>36</v>
      </c>
      <c r="E23" s="93">
        <f>IF(ISBLANK(Rezultati!F17),"",Rezultati!F17)</f>
        <v>30</v>
      </c>
      <c r="F23" s="93">
        <f>IF(ISBLANK(Rezultati!G17),"",Rezultati!G17)</f>
        <v>15</v>
      </c>
      <c r="G23" s="93">
        <f>IF(ISBLANK(Rezultati!H17),"",Rezultati!H17)</f>
        <v>61</v>
      </c>
      <c r="H23" s="94" t="str">
        <f>IF(Rezultati!H17&lt;50,"F",IF(Rezultati!H17&lt;60,"E",IF(Rezultati!H17&lt;70,"D",IF(Rezultati!H17&lt;80,"C",IF(Rezultati!H17&lt;90,"B","A")))))</f>
        <v>D</v>
      </c>
    </row>
    <row r="24" spans="1:8" ht="12.75">
      <c r="A24" s="63" t="str">
        <f>IF(ISBLANK(Rezultati!B18),"",Rezultati!B18)</f>
        <v>1032/2021</v>
      </c>
      <c r="B24" s="64" t="str">
        <f>IF(ISBLANK(Rezultati!C18),"",Rezultati!C18)</f>
        <v>Željko Šipčić</v>
      </c>
      <c r="C24" s="64">
        <f>IF(ISBLANK(Rezultati!D18),"",Rezultati!D18)</f>
        <v>10</v>
      </c>
      <c r="D24" s="93">
        <f>IF(ISBLANK(Rezultati!E18),"",Rezultati!E18)</f>
        <v>41</v>
      </c>
      <c r="E24" s="93">
        <f>IF(ISBLANK(Rezultati!F18),"",Rezultati!F18)</f>
      </c>
      <c r="F24" s="93">
        <f>IF(ISBLANK(Rezultati!G18),"",Rezultati!G18)</f>
        <v>2.5</v>
      </c>
      <c r="G24" s="93">
        <f>IF(ISBLANK(Rezultati!H18),"",Rezultati!H18)</f>
        <v>53.5</v>
      </c>
      <c r="H24" s="94" t="str">
        <f>IF(Rezultati!H18&lt;50,"F",IF(Rezultati!H18&lt;60,"E",IF(Rezultati!H18&lt;70,"D",IF(Rezultati!H18&lt;80,"C",IF(Rezultati!H18&lt;90,"B","A")))))</f>
        <v>E</v>
      </c>
    </row>
    <row r="25" spans="1:8" ht="12.75">
      <c r="A25" s="63" t="str">
        <f>IF(ISBLANK(Rezultati!B19),"",Rezultati!B19)</f>
        <v>1033/2021</v>
      </c>
      <c r="B25" s="64" t="str">
        <f>IF(ISBLANK(Rezultati!C19),"",Rezultati!C19)</f>
        <v>Mirko Traparić</v>
      </c>
      <c r="C25" s="64">
        <f>IF(ISBLANK(Rezultati!D19),"",Rezultati!D19)</f>
        <v>10</v>
      </c>
      <c r="D25" s="93">
        <f>IF(ISBLANK(Rezultati!E19),"",Rezultati!E19)</f>
        <v>41</v>
      </c>
      <c r="E25" s="93">
        <f>IF(ISBLANK(Rezultati!F19),"",Rezultati!F19)</f>
      </c>
      <c r="F25" s="93">
        <f>IF(ISBLANK(Rezultati!G19),"",Rezultati!G19)</f>
        <v>34.5</v>
      </c>
      <c r="G25" s="93">
        <f>IF(ISBLANK(Rezultati!H19),"",Rezultati!H19)</f>
        <v>85.5</v>
      </c>
      <c r="H25" s="94" t="str">
        <f>IF(Rezultati!H19&lt;50,"F",IF(Rezultati!H19&lt;60,"E",IF(Rezultati!H19&lt;70,"D",IF(Rezultati!H19&lt;80,"C",IF(Rezultati!H19&lt;90,"B","A")))))</f>
        <v>B</v>
      </c>
    </row>
    <row r="26" spans="1:8" ht="12.75">
      <c r="A26" s="63" t="str">
        <f>IF(ISBLANK(Rezultati!B20),"",Rezultati!B20)</f>
        <v>1/2020</v>
      </c>
      <c r="B26" s="64" t="str">
        <f>IF(ISBLANK(Rezultati!C20),"",Rezultati!C20)</f>
        <v>Danica Rondović</v>
      </c>
      <c r="C26" s="64">
        <f>IF(ISBLANK(Rezultati!D20),"",Rezultati!D20)</f>
        <v>10</v>
      </c>
      <c r="D26" s="93">
        <f>IF(ISBLANK(Rezultati!E20),"",Rezultati!E20)</f>
        <v>41</v>
      </c>
      <c r="E26" s="93">
        <f>IF(ISBLANK(Rezultati!F20),"",Rezultati!F20)</f>
        <v>25</v>
      </c>
      <c r="F26" s="93">
        <f>IF(ISBLANK(Rezultati!G20),"",Rezultati!G20)</f>
        <v>35</v>
      </c>
      <c r="G26" s="93">
        <f>IF(ISBLANK(Rezultati!H20),"",Rezultati!H20)</f>
        <v>86</v>
      </c>
      <c r="H26" s="94" t="str">
        <f>IF(Rezultati!H20&lt;50,"F",IF(Rezultati!H20&lt;60,"E",IF(Rezultati!H20&lt;70,"D",IF(Rezultati!H20&lt;80,"C",IF(Rezultati!H20&lt;90,"B","A")))))</f>
        <v>B</v>
      </c>
    </row>
    <row r="27" spans="1:8" ht="12.75">
      <c r="A27" s="63" t="str">
        <f>IF(ISBLANK(Rezultati!B21),"",Rezultati!B21)</f>
        <v>2/2020</v>
      </c>
      <c r="B27" s="64" t="str">
        <f>IF(ISBLANK(Rezultati!C21),"",Rezultati!C21)</f>
        <v>Katarina Vukićević</v>
      </c>
      <c r="C27" s="64">
        <f>IF(ISBLANK(Rezultati!D21),"",Rezultati!D21)</f>
        <v>10</v>
      </c>
      <c r="D27" s="93">
        <f>IF(ISBLANK(Rezultati!E21),"",Rezultati!E21)</f>
        <v>41</v>
      </c>
      <c r="E27" s="93">
        <f>IF(ISBLANK(Rezultati!F21),"",Rezultati!F21)</f>
        <v>25</v>
      </c>
      <c r="F27" s="93">
        <f>IF(ISBLANK(Rezultati!G21),"",Rezultati!G21)</f>
        <v>35.5</v>
      </c>
      <c r="G27" s="93">
        <f>IF(ISBLANK(Rezultati!H21),"",Rezultati!H21)</f>
        <v>86.5</v>
      </c>
      <c r="H27" s="94" t="str">
        <f>IF(Rezultati!H21&lt;50,"F",IF(Rezultati!H21&lt;60,"E",IF(Rezultati!H21&lt;70,"D",IF(Rezultati!H21&lt;80,"C",IF(Rezultati!H21&lt;90,"B","A")))))</f>
        <v>B</v>
      </c>
    </row>
    <row r="28" spans="1:8" ht="12.75">
      <c r="A28" s="63" t="str">
        <f>IF(ISBLANK(Rezultati!B22),"",Rezultati!B22)</f>
        <v>3/2020</v>
      </c>
      <c r="B28" s="64" t="str">
        <f>IF(ISBLANK(Rezultati!C22),"",Rezultati!C22)</f>
        <v>Nikolina Mraković</v>
      </c>
      <c r="C28" s="64">
        <f>IF(ISBLANK(Rezultati!D22),"",Rezultati!D22)</f>
        <v>10</v>
      </c>
      <c r="D28" s="93">
        <f>IF(ISBLANK(Rezultati!E22),"",Rezultati!E22)</f>
        <v>40</v>
      </c>
      <c r="E28" s="93">
        <f>IF(ISBLANK(Rezultati!F22),"",Rezultati!F22)</f>
        <v>25</v>
      </c>
      <c r="F28" s="93">
        <f>IF(ISBLANK(Rezultati!G22),"",Rezultati!G22)</f>
        <v>40</v>
      </c>
      <c r="G28" s="93">
        <f>IF(ISBLANK(Rezultati!H22),"",Rezultati!H22)</f>
        <v>90</v>
      </c>
      <c r="H28" s="94" t="str">
        <f>IF(Rezultati!H22&lt;50,"F",IF(Rezultati!H22&lt;60,"E",IF(Rezultati!H22&lt;70,"D",IF(Rezultati!H22&lt;80,"C",IF(Rezultati!H22&lt;90,"B","A")))))</f>
        <v>A</v>
      </c>
    </row>
    <row r="29" spans="1:8" ht="12.75">
      <c r="A29" s="63" t="str">
        <f>IF(ISBLANK(Rezultati!B23),"",Rezultati!B23)</f>
        <v>4/2020</v>
      </c>
      <c r="B29" s="64" t="str">
        <f>IF(ISBLANK(Rezultati!C23),"",Rezultati!C23)</f>
        <v>Filip Šarić</v>
      </c>
      <c r="C29" s="64">
        <f>IF(ISBLANK(Rezultati!D23),"",Rezultati!D23)</f>
        <v>10</v>
      </c>
      <c r="D29" s="93">
        <f>IF(ISBLANK(Rezultati!E23),"",Rezultati!E23)</f>
        <v>40</v>
      </c>
      <c r="E29" s="93">
        <f>IF(ISBLANK(Rezultati!F23),"",Rezultati!F23)</f>
        <v>30</v>
      </c>
      <c r="F29" s="93">
        <f>IF(ISBLANK(Rezultati!G23),"",Rezultati!G23)</f>
        <v>28</v>
      </c>
      <c r="G29" s="93">
        <f>IF(ISBLANK(Rezultati!H23),"",Rezultati!H23)</f>
        <v>78</v>
      </c>
      <c r="H29" s="94" t="str">
        <f>IF(Rezultati!H23&lt;50,"F",IF(Rezultati!H23&lt;60,"E",IF(Rezultati!H23&lt;70,"D",IF(Rezultati!H23&lt;80,"C",IF(Rezultati!H23&lt;90,"B","A")))))</f>
        <v>C</v>
      </c>
    </row>
    <row r="30" spans="1:8" ht="12.75">
      <c r="A30" s="63" t="str">
        <f>IF(ISBLANK(Rezultati!B24),"",Rezultati!B24)</f>
        <v>5/2020</v>
      </c>
      <c r="B30" s="64" t="str">
        <f>IF(ISBLANK(Rezultati!C24),"",Rezultati!C24)</f>
        <v>Stefan Novović</v>
      </c>
      <c r="C30" s="64">
        <f>IF(ISBLANK(Rezultati!D24),"",Rezultati!D24)</f>
        <v>10</v>
      </c>
      <c r="D30" s="93">
        <f>IF(ISBLANK(Rezultati!E24),"",Rezultati!E24)</f>
        <v>44</v>
      </c>
      <c r="E30" s="93">
        <f>IF(ISBLANK(Rezultati!F24),"",Rezultati!F24)</f>
      </c>
      <c r="F30" s="93">
        <f>IF(ISBLANK(Rezultati!G24),"",Rezultati!G24)</f>
        <v>36</v>
      </c>
      <c r="G30" s="93">
        <f>IF(ISBLANK(Rezultati!H24),"",Rezultati!H24)</f>
        <v>90</v>
      </c>
      <c r="H30" s="94" t="str">
        <f>IF(Rezultati!H24&lt;50,"F",IF(Rezultati!H24&lt;60,"E",IF(Rezultati!H24&lt;70,"D",IF(Rezultati!H24&lt;80,"C",IF(Rezultati!H24&lt;90,"B","A")))))</f>
        <v>A</v>
      </c>
    </row>
    <row r="31" spans="1:8" ht="12.75">
      <c r="A31" s="63" t="str">
        <f>IF(ISBLANK(Rezultati!B25),"",Rezultati!B25)</f>
        <v>6/2020</v>
      </c>
      <c r="B31" s="64" t="str">
        <f>IF(ISBLANK(Rezultati!C25),"",Rezultati!C25)</f>
        <v>Miloš Jelovac</v>
      </c>
      <c r="C31" s="64">
        <f>IF(ISBLANK(Rezultati!D25),"",Rezultati!D25)</f>
        <v>10</v>
      </c>
      <c r="D31" s="93">
        <f>IF(ISBLANK(Rezultati!E25),"",Rezultati!E25)</f>
        <v>44</v>
      </c>
      <c r="E31" s="93">
        <f>IF(ISBLANK(Rezultati!F25),"",Rezultati!F25)</f>
        <v>25</v>
      </c>
      <c r="F31" s="93">
        <f>IF(ISBLANK(Rezultati!G25),"",Rezultati!G25)</f>
        <v>42.5</v>
      </c>
      <c r="G31" s="93">
        <f>IF(ISBLANK(Rezultati!H25),"",Rezultati!H25)</f>
        <v>96.5</v>
      </c>
      <c r="H31" s="94" t="str">
        <f>IF(Rezultati!H25&lt;50,"F",IF(Rezultati!H25&lt;60,"E",IF(Rezultati!H25&lt;70,"D",IF(Rezultati!H25&lt;80,"C",IF(Rezultati!H25&lt;90,"B","A")))))</f>
        <v>A</v>
      </c>
    </row>
    <row r="32" spans="1:8" ht="12.75">
      <c r="A32" s="63" t="str">
        <f>IF(ISBLANK(Rezultati!B26),"",Rezultati!B26)</f>
        <v>7/2020</v>
      </c>
      <c r="B32" s="64" t="str">
        <f>IF(ISBLANK(Rezultati!C26),"",Rezultati!C26)</f>
        <v>Milena Bogetić</v>
      </c>
      <c r="C32" s="64">
        <f>IF(ISBLANK(Rezultati!D26),"",Rezultati!D26)</f>
        <v>10</v>
      </c>
      <c r="D32" s="93">
        <f>IF(ISBLANK(Rezultati!E26),"",Rezultati!E26)</f>
        <v>39</v>
      </c>
      <c r="E32" s="93">
        <f>IF(ISBLANK(Rezultati!F26),"",Rezultati!F26)</f>
        <v>30</v>
      </c>
      <c r="F32" s="93">
        <f>IF(ISBLANK(Rezultati!G26),"",Rezultati!G26)</f>
        <v>36.5</v>
      </c>
      <c r="G32" s="93">
        <f>IF(ISBLANK(Rezultati!H26),"",Rezultati!H26)</f>
        <v>85.5</v>
      </c>
      <c r="H32" s="94" t="str">
        <f>IF(Rezultati!H26&lt;50,"F",IF(Rezultati!H26&lt;60,"E",IF(Rezultati!H26&lt;70,"D",IF(Rezultati!H26&lt;80,"C",IF(Rezultati!H26&lt;90,"B","A")))))</f>
        <v>B</v>
      </c>
    </row>
    <row r="33" spans="1:8" ht="12.75">
      <c r="A33" s="63" t="str">
        <f>IF(ISBLANK(Rezultati!B27),"",Rezultati!B27)</f>
        <v>8/2020</v>
      </c>
      <c r="B33" s="64" t="str">
        <f>IF(ISBLANK(Rezultati!C27),"",Rezultati!C27)</f>
        <v>Sara Vukotić</v>
      </c>
      <c r="C33" s="64">
        <f>IF(ISBLANK(Rezultati!D27),"",Rezultati!D27)</f>
        <v>10</v>
      </c>
      <c r="D33" s="93">
        <f>IF(ISBLANK(Rezultati!E27),"",Rezultati!E27)</f>
        <v>39</v>
      </c>
      <c r="E33" s="93">
        <f>IF(ISBLANK(Rezultati!F27),"",Rezultati!F27)</f>
        <v>30</v>
      </c>
      <c r="F33" s="93">
        <f>IF(ISBLANK(Rezultati!G27),"",Rezultati!G27)</f>
        <v>43.5</v>
      </c>
      <c r="G33" s="93">
        <f>IF(ISBLANK(Rezultati!H27),"",Rezultati!H27)</f>
        <v>92.5</v>
      </c>
      <c r="H33" s="94" t="str">
        <f>IF(Rezultati!H27&lt;50,"F",IF(Rezultati!H27&lt;60,"E",IF(Rezultati!H27&lt;70,"D",IF(Rezultati!H27&lt;80,"C",IF(Rezultati!H27&lt;90,"B","A")))))</f>
        <v>A</v>
      </c>
    </row>
    <row r="34" spans="1:8" ht="12.75">
      <c r="A34" s="63" t="str">
        <f>IF(ISBLANK(Rezultati!B28),"",Rezultati!B28)</f>
        <v>9/2020</v>
      </c>
      <c r="B34" s="64" t="str">
        <f>IF(ISBLANK(Rezultati!C28),"",Rezultati!C28)</f>
        <v>Vukan Fuštić</v>
      </c>
      <c r="C34" s="64">
        <f>IF(ISBLANK(Rezultati!D28),"",Rezultati!D28)</f>
        <v>10</v>
      </c>
      <c r="D34" s="93">
        <f>IF(ISBLANK(Rezultati!E28),"",Rezultati!E28)</f>
        <v>42</v>
      </c>
      <c r="E34" s="93">
        <f>IF(ISBLANK(Rezultati!F28),"",Rezultati!F28)</f>
        <v>20</v>
      </c>
      <c r="F34" s="93">
        <f>IF(ISBLANK(Rezultati!G28),"",Rezultati!G28)</f>
        <v>41.5</v>
      </c>
      <c r="G34" s="93">
        <f>IF(ISBLANK(Rezultati!H28),"",Rezultati!H28)</f>
        <v>93.5</v>
      </c>
      <c r="H34" s="94" t="str">
        <f>IF(Rezultati!H28&lt;50,"F",IF(Rezultati!H28&lt;60,"E",IF(Rezultati!H28&lt;70,"D",IF(Rezultati!H28&lt;80,"C",IF(Rezultati!H28&lt;90,"B","A")))))</f>
        <v>A</v>
      </c>
    </row>
    <row r="35" spans="1:8" ht="12.75">
      <c r="A35" s="63" t="str">
        <f>IF(ISBLANK(Rezultati!B29),"",Rezultati!B29)</f>
        <v>10/2020</v>
      </c>
      <c r="B35" s="64" t="str">
        <f>IF(ISBLANK(Rezultati!C29),"",Rezultati!C29)</f>
        <v>Zoran Mijajlović</v>
      </c>
      <c r="C35" s="64">
        <f>IF(ISBLANK(Rezultati!D29),"",Rezultati!D29)</f>
        <v>10</v>
      </c>
      <c r="D35" s="93">
        <f>IF(ISBLANK(Rezultati!E29),"",Rezultati!E29)</f>
        <v>42</v>
      </c>
      <c r="E35" s="93">
        <f>IF(ISBLANK(Rezultati!F29),"",Rezultati!F29)</f>
      </c>
      <c r="F35" s="93">
        <f>IF(ISBLANK(Rezultati!G29),"",Rezultati!G29)</f>
        <v>24</v>
      </c>
      <c r="G35" s="93">
        <f>IF(ISBLANK(Rezultati!H29),"",Rezultati!H29)</f>
        <v>76</v>
      </c>
      <c r="H35" s="94" t="str">
        <f>IF(Rezultati!H29&lt;50,"F",IF(Rezultati!H29&lt;60,"E",IF(Rezultati!H29&lt;70,"D",IF(Rezultati!H29&lt;80,"C",IF(Rezultati!H29&lt;90,"B","A")))))</f>
        <v>C</v>
      </c>
    </row>
    <row r="36" spans="1:8" ht="12.75">
      <c r="A36" s="63" t="str">
        <f>IF(ISBLANK(Rezultati!B30),"",Rezultati!B30)</f>
        <v>11/2020</v>
      </c>
      <c r="B36" s="64" t="str">
        <f>IF(ISBLANK(Rezultati!C30),"",Rezultati!C30)</f>
        <v>Marko Ukšanović</v>
      </c>
      <c r="C36" s="64">
        <f>IF(ISBLANK(Rezultati!D30),"",Rezultati!D30)</f>
        <v>10</v>
      </c>
      <c r="D36" s="93">
        <f>IF(ISBLANK(Rezultati!E30),"",Rezultati!E30)</f>
        <v>40</v>
      </c>
      <c r="E36" s="93">
        <f>IF(ISBLANK(Rezultati!F30),"",Rezultati!F30)</f>
        <v>30</v>
      </c>
      <c r="F36" s="93">
        <f>IF(ISBLANK(Rezultati!G30),"",Rezultati!G30)</f>
        <v>32.5</v>
      </c>
      <c r="G36" s="93">
        <f>IF(ISBLANK(Rezultati!H30),"",Rezultati!H30)</f>
        <v>82.5</v>
      </c>
      <c r="H36" s="94" t="str">
        <f>IF(Rezultati!H30&lt;50,"F",IF(Rezultati!H30&lt;60,"E",IF(Rezultati!H30&lt;70,"D",IF(Rezultati!H30&lt;80,"C",IF(Rezultati!H30&lt;90,"B","A")))))</f>
        <v>B</v>
      </c>
    </row>
    <row r="37" spans="1:8" ht="12.75">
      <c r="A37" s="63" t="str">
        <f>IF(ISBLANK(Rezultati!B31),"",Rezultati!B31)</f>
        <v>12/2020</v>
      </c>
      <c r="B37" s="64" t="str">
        <f>IF(ISBLANK(Rezultati!C31),"",Rezultati!C31)</f>
        <v>Vlado Kozomara</v>
      </c>
      <c r="C37" s="64">
        <f>IF(ISBLANK(Rezultati!D31),"",Rezultati!D31)</f>
        <v>10</v>
      </c>
      <c r="D37" s="93">
        <f>IF(ISBLANK(Rezultati!E31),"",Rezultati!E31)</f>
        <v>41</v>
      </c>
      <c r="E37" s="93">
        <f>IF(ISBLANK(Rezultati!F31),"",Rezultati!F31)</f>
        <v>10</v>
      </c>
      <c r="F37" s="93">
        <f>IF(ISBLANK(Rezultati!G31),"",Rezultati!G31)</f>
        <v>30</v>
      </c>
      <c r="G37" s="93">
        <f>IF(ISBLANK(Rezultati!H31),"",Rezultati!H31)</f>
        <v>81</v>
      </c>
      <c r="H37" s="94" t="str">
        <f>IF(Rezultati!H31&lt;50,"F",IF(Rezultati!H31&lt;60,"E",IF(Rezultati!H31&lt;70,"D",IF(Rezultati!H31&lt;80,"C",IF(Rezultati!H31&lt;90,"B","A")))))</f>
        <v>B</v>
      </c>
    </row>
    <row r="38" spans="1:8" ht="12.75">
      <c r="A38" s="63" t="str">
        <f>IF(ISBLANK(Rezultati!B32),"",Rezultati!B32)</f>
        <v>13/2020</v>
      </c>
      <c r="B38" s="64" t="str">
        <f>IF(ISBLANK(Rezultati!C32),"",Rezultati!C32)</f>
        <v>Vasilisa Vlahović</v>
      </c>
      <c r="C38" s="64">
        <f>IF(ISBLANK(Rezultati!D32),"",Rezultati!D32)</f>
        <v>10</v>
      </c>
      <c r="D38" s="93">
        <f>IF(ISBLANK(Rezultati!E32),"",Rezultati!E32)</f>
        <v>44</v>
      </c>
      <c r="E38" s="93">
        <f>IF(ISBLANK(Rezultati!F32),"",Rezultati!F32)</f>
      </c>
      <c r="F38" s="93">
        <f>IF(ISBLANK(Rezultati!G32),"",Rezultati!G32)</f>
        <v>36.5</v>
      </c>
      <c r="G38" s="93">
        <f>IF(ISBLANK(Rezultati!H32),"",Rezultati!H32)</f>
        <v>90.5</v>
      </c>
      <c r="H38" s="94" t="str">
        <f>IF(Rezultati!H32&lt;50,"F",IF(Rezultati!H32&lt;60,"E",IF(Rezultati!H32&lt;70,"D",IF(Rezultati!H32&lt;80,"C",IF(Rezultati!H32&lt;90,"B","A")))))</f>
        <v>A</v>
      </c>
    </row>
    <row r="39" spans="1:8" ht="12.75">
      <c r="A39" s="63" t="str">
        <f>IF(ISBLANK(Rezultati!B33),"",Rezultati!B33)</f>
        <v>14/2020</v>
      </c>
      <c r="B39" s="64" t="str">
        <f>IF(ISBLANK(Rezultati!C33),"",Rezultati!C33)</f>
        <v>Đorđije Ostojić</v>
      </c>
      <c r="C39" s="64">
        <f>IF(ISBLANK(Rezultati!D33),"",Rezultati!D33)</f>
        <v>10</v>
      </c>
      <c r="D39" s="93">
        <f>IF(ISBLANK(Rezultati!E33),"",Rezultati!E33)</f>
        <v>39</v>
      </c>
      <c r="E39" s="93">
        <f>IF(ISBLANK(Rezultati!F33),"",Rezultati!F33)</f>
        <v>30</v>
      </c>
      <c r="F39" s="93">
        <f>IF(ISBLANK(Rezultati!G33),"",Rezultati!G33)</f>
        <v>32.5</v>
      </c>
      <c r="G39" s="93">
        <f>IF(ISBLANK(Rezultati!H33),"",Rezultati!H33)</f>
        <v>81.5</v>
      </c>
      <c r="H39" s="94" t="str">
        <f>IF(Rezultati!H33&lt;50,"F",IF(Rezultati!H33&lt;60,"E",IF(Rezultati!H33&lt;70,"D",IF(Rezultati!H33&lt;80,"C",IF(Rezultati!H33&lt;90,"B","A")))))</f>
        <v>B</v>
      </c>
    </row>
    <row r="40" spans="1:8" ht="12.75">
      <c r="A40" s="63" t="str">
        <f>IF(ISBLANK(Rezultati!B34),"",Rezultati!B34)</f>
        <v>15/2020</v>
      </c>
      <c r="B40" s="64" t="str">
        <f>IF(ISBLANK(Rezultati!C34),"",Rezultati!C34)</f>
        <v>Nikola Šuškavčević</v>
      </c>
      <c r="C40" s="64">
        <f>IF(ISBLANK(Rezultati!D34),"",Rezultati!D34)</f>
        <v>10</v>
      </c>
      <c r="D40" s="93">
        <f>IF(ISBLANK(Rezultati!E34),"",Rezultati!E34)</f>
        <v>41</v>
      </c>
      <c r="E40" s="93">
        <f>IF(ISBLANK(Rezultati!F34),"",Rezultati!F34)</f>
        <v>30</v>
      </c>
      <c r="F40" s="93">
        <f>IF(ISBLANK(Rezultati!G34),"",Rezultati!G34)</f>
        <v>40</v>
      </c>
      <c r="G40" s="93">
        <f>IF(ISBLANK(Rezultati!H34),"",Rezultati!H34)</f>
        <v>91</v>
      </c>
      <c r="H40" s="94" t="str">
        <f>IF(Rezultati!H34&lt;50,"F",IF(Rezultati!H34&lt;60,"E",IF(Rezultati!H34&lt;70,"D",IF(Rezultati!H34&lt;80,"C",IF(Rezultati!H34&lt;90,"B","A")))))</f>
        <v>A</v>
      </c>
    </row>
    <row r="41" spans="1:8" ht="12.75">
      <c r="A41" s="63" t="str">
        <f>IF(ISBLANK(Rezultati!B35),"",Rezultati!B35)</f>
        <v>16/2020</v>
      </c>
      <c r="B41" s="64" t="str">
        <f>IF(ISBLANK(Rezultati!C35),"",Rezultati!C35)</f>
        <v>Dejan Vraneš</v>
      </c>
      <c r="C41" s="64">
        <f>IF(ISBLANK(Rezultati!D35),"",Rezultati!D35)</f>
        <v>10</v>
      </c>
      <c r="D41" s="93">
        <f>IF(ISBLANK(Rezultati!E35),"",Rezultati!E35)</f>
        <v>42</v>
      </c>
      <c r="E41" s="93">
        <f>IF(ISBLANK(Rezultati!F35),"",Rezultati!F35)</f>
      </c>
      <c r="F41" s="93">
        <f>IF(ISBLANK(Rezultati!G35),"",Rezultati!G35)</f>
        <v>43</v>
      </c>
      <c r="G41" s="93">
        <f>IF(ISBLANK(Rezultati!H35),"",Rezultati!H35)</f>
        <v>95</v>
      </c>
      <c r="H41" s="94" t="str">
        <f>IF(Rezultati!H35&lt;50,"F",IF(Rezultati!H35&lt;60,"E",IF(Rezultati!H35&lt;70,"D",IF(Rezultati!H35&lt;80,"C",IF(Rezultati!H35&lt;90,"B","A")))))</f>
        <v>A</v>
      </c>
    </row>
    <row r="42" ht="12.75">
      <c r="G42" s="12"/>
    </row>
    <row r="43" spans="6:7" ht="12.75">
      <c r="F43" s="99" t="s">
        <v>22</v>
      </c>
      <c r="G43" s="35"/>
    </row>
    <row r="44" spans="6:7" ht="15.75">
      <c r="F44" s="98"/>
      <c r="G44" s="35"/>
    </row>
    <row r="45" spans="6:7" ht="12.75">
      <c r="F45" s="34"/>
      <c r="G45" s="35"/>
    </row>
    <row r="46" spans="6:8" ht="13.5" thickBot="1">
      <c r="F46" s="36"/>
      <c r="G46" s="37"/>
      <c r="H46" s="68"/>
    </row>
    <row r="47" ht="12.75">
      <c r="G47" s="12"/>
    </row>
    <row r="48" ht="12.75">
      <c r="G48" s="12"/>
    </row>
    <row r="49" ht="12.75">
      <c r="G49" s="12"/>
    </row>
    <row r="50" ht="12.75">
      <c r="G50" s="12"/>
    </row>
    <row r="51" ht="12.75">
      <c r="G51" s="12"/>
    </row>
    <row r="52" ht="12.75">
      <c r="G52" s="12"/>
    </row>
    <row r="53" ht="12.75">
      <c r="G53" s="12"/>
    </row>
    <row r="54" ht="12.75">
      <c r="G54" s="12"/>
    </row>
    <row r="55" ht="12.75">
      <c r="G55" s="12"/>
    </row>
    <row r="56" ht="12.75">
      <c r="G56" s="12"/>
    </row>
    <row r="57" ht="12.75">
      <c r="G57" s="12"/>
    </row>
    <row r="58" ht="12.75">
      <c r="G58" s="12"/>
    </row>
    <row r="59" ht="12.75">
      <c r="G59" s="12"/>
    </row>
    <row r="60" ht="12.75">
      <c r="G60" s="12"/>
    </row>
    <row r="61" ht="12.75">
      <c r="G61" s="12"/>
    </row>
    <row r="62" ht="12.75">
      <c r="G62" s="12"/>
    </row>
    <row r="63" ht="12.75">
      <c r="G63" s="12"/>
    </row>
    <row r="64" ht="12.75">
      <c r="G64" s="12"/>
    </row>
    <row r="65" ht="12.75">
      <c r="G65" s="12"/>
    </row>
    <row r="83" spans="6:7" ht="12.75">
      <c r="F83" s="12"/>
      <c r="G83" s="12"/>
    </row>
    <row r="84" spans="6:7" ht="12.75">
      <c r="F84" s="12"/>
      <c r="G84" s="12"/>
    </row>
    <row r="85" spans="6:7" ht="12.75">
      <c r="F85" s="12"/>
      <c r="G85" s="12"/>
    </row>
    <row r="86" spans="6:7" ht="12.75">
      <c r="F86" s="12"/>
      <c r="G86" s="12"/>
    </row>
    <row r="87" spans="6:7" ht="12.75">
      <c r="F87" s="12"/>
      <c r="G87" s="12"/>
    </row>
  </sheetData>
  <sheetProtection/>
  <mergeCells count="5">
    <mergeCell ref="G1:H1"/>
    <mergeCell ref="E6:F6"/>
    <mergeCell ref="H5:H7"/>
    <mergeCell ref="A1:F1"/>
    <mergeCell ref="G5:G7"/>
  </mergeCells>
  <printOptions horizontalCentered="1"/>
  <pageMargins left="0.31496062992125984" right="0.31496062992125984" top="0.3937007874015748" bottom="0.7874015748031497" header="0.3937007874015748" footer="0.5118110236220472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0" t="s">
        <v>6</v>
      </c>
      <c r="B1" s="41"/>
      <c r="C1" s="42"/>
      <c r="D1" s="43"/>
      <c r="E1" s="43"/>
      <c r="F1" s="44"/>
      <c r="G1" s="4"/>
    </row>
    <row r="2" spans="1:6" s="5" customFormat="1" ht="14.25">
      <c r="A2" s="45"/>
      <c r="B2" s="46"/>
      <c r="C2" s="47"/>
      <c r="D2" s="48"/>
      <c r="E2" s="48"/>
      <c r="F2" s="49"/>
    </row>
    <row r="3" spans="1:6" s="5" customFormat="1" ht="15">
      <c r="A3" s="100" t="s">
        <v>45</v>
      </c>
      <c r="B3" s="46"/>
      <c r="C3" s="48"/>
      <c r="D3" s="48"/>
      <c r="E3" s="48"/>
      <c r="F3" s="49"/>
    </row>
    <row r="4" spans="1:6" s="5" customFormat="1" ht="15">
      <c r="A4" s="100" t="s">
        <v>43</v>
      </c>
      <c r="B4" s="46"/>
      <c r="C4" s="48"/>
      <c r="D4" s="48" t="s">
        <v>130</v>
      </c>
      <c r="E4" s="48"/>
      <c r="F4" s="49"/>
    </row>
    <row r="5" spans="1:7" s="5" customFormat="1" ht="15">
      <c r="A5" s="100" t="s">
        <v>24</v>
      </c>
      <c r="B5" s="95" t="s">
        <v>137</v>
      </c>
      <c r="C5" s="48"/>
      <c r="D5" s="48" t="s">
        <v>44</v>
      </c>
      <c r="E5" s="48"/>
      <c r="F5" s="49"/>
      <c r="G5" s="20"/>
    </row>
    <row r="6" spans="1:7" s="5" customFormat="1" ht="15.75" thickBot="1">
      <c r="A6" s="50"/>
      <c r="B6" s="51"/>
      <c r="C6" s="52"/>
      <c r="D6" s="53"/>
      <c r="E6" s="53"/>
      <c r="F6" s="54"/>
      <c r="G6" s="19"/>
    </row>
    <row r="7" spans="1:6" s="6" customFormat="1" ht="12.75" customHeight="1" thickBot="1">
      <c r="A7" s="127" t="s">
        <v>7</v>
      </c>
      <c r="B7" s="130" t="s">
        <v>12</v>
      </c>
      <c r="C7" s="131" t="s">
        <v>8</v>
      </c>
      <c r="D7" s="132"/>
      <c r="E7" s="133" t="s">
        <v>23</v>
      </c>
      <c r="F7" s="125" t="s">
        <v>9</v>
      </c>
    </row>
    <row r="8" spans="1:6" s="7" customFormat="1" ht="12.75" customHeight="1">
      <c r="A8" s="128"/>
      <c r="B8" s="128"/>
      <c r="C8" s="125" t="s">
        <v>10</v>
      </c>
      <c r="D8" s="125" t="s">
        <v>11</v>
      </c>
      <c r="E8" s="134"/>
      <c r="F8" s="126"/>
    </row>
    <row r="9" spans="1:6" s="7" customFormat="1" ht="13.5" customHeight="1">
      <c r="A9" s="129"/>
      <c r="B9" s="129"/>
      <c r="C9" s="126"/>
      <c r="D9" s="126"/>
      <c r="E9" s="135"/>
      <c r="F9" s="126"/>
    </row>
    <row r="10" spans="1:6" s="8" customFormat="1" ht="13.5" customHeight="1">
      <c r="A10" s="63" t="str">
        <f>IF(ISBLANK(Rezultati!B2),"",Rezultati!B2)</f>
        <v>1015/2021</v>
      </c>
      <c r="B10" s="64" t="str">
        <f>IF(ISBLANK(Rezultati!C2),"",Rezultati!C2)</f>
        <v>Milena Anđelić</v>
      </c>
      <c r="C10" s="71">
        <f>Rezultati!E2+Rezultati!D2</f>
        <v>10</v>
      </c>
      <c r="D10" s="71">
        <f>IF(Rezultati!G2,Rezultati!G2,Rezultati!F2)</f>
        <v>0</v>
      </c>
      <c r="E10" s="71">
        <f>Rezultati!H2</f>
        <v>10</v>
      </c>
      <c r="F10" s="88" t="str">
        <f>Rezultati!I2</f>
        <v>F</v>
      </c>
    </row>
    <row r="11" spans="1:7" ht="12.75">
      <c r="A11" s="63" t="str">
        <f>IF(ISBLANK(Rezultati!B3),"",Rezultati!B3)</f>
        <v>1016/2021</v>
      </c>
      <c r="B11" s="64" t="str">
        <f>IF(ISBLANK(Rezultati!C3),"",Rezultati!C3)</f>
        <v>Miraš Bulatović</v>
      </c>
      <c r="C11" s="71">
        <f>Rezultati!E3+Rezultati!D3</f>
        <v>31</v>
      </c>
      <c r="D11" s="71">
        <f>IF(Rezultati!G3,Rezultati!G3,Rezultati!F3)</f>
        <v>29</v>
      </c>
      <c r="E11" s="71">
        <f>Rezultati!H3</f>
        <v>60</v>
      </c>
      <c r="F11" s="88" t="str">
        <f>Rezultati!I3</f>
        <v>D</v>
      </c>
      <c r="G11" s="9"/>
    </row>
    <row r="12" spans="1:7" ht="12.75">
      <c r="A12" s="63" t="str">
        <f>IF(ISBLANK(Rezultati!B4),"",Rezultati!B4)</f>
        <v>1017/2021</v>
      </c>
      <c r="B12" s="64" t="str">
        <f>IF(ISBLANK(Rezultati!C4),"",Rezultati!C4)</f>
        <v>Neda Srdanović</v>
      </c>
      <c r="C12" s="71">
        <f>Rezultati!E4+Rezultati!D4</f>
        <v>51</v>
      </c>
      <c r="D12" s="71">
        <f>IF(Rezultati!G4,Rezultati!G4,Rezultati!F4)</f>
        <v>39</v>
      </c>
      <c r="E12" s="71">
        <f>Rezultati!H4</f>
        <v>90</v>
      </c>
      <c r="F12" s="88" t="str">
        <f>Rezultati!I4</f>
        <v>A</v>
      </c>
      <c r="G12" s="9"/>
    </row>
    <row r="13" spans="1:7" ht="12.75">
      <c r="A13" s="63" t="str">
        <f>IF(ISBLANK(Rezultati!B5),"",Rezultati!B5)</f>
        <v>1018/2021</v>
      </c>
      <c r="B13" s="64" t="str">
        <f>IF(ISBLANK(Rezultati!C5),"",Rezultati!C5)</f>
        <v>Lazar Vučinić</v>
      </c>
      <c r="C13" s="71">
        <f>Rezultati!E5+Rezultati!D5</f>
        <v>51</v>
      </c>
      <c r="D13" s="71">
        <f>IF(Rezultati!G5,Rezultati!G5,Rezultati!F5)</f>
        <v>4.5</v>
      </c>
      <c r="E13" s="71">
        <f>Rezultati!H5</f>
        <v>55.5</v>
      </c>
      <c r="F13" s="88" t="str">
        <f>Rezultati!I5</f>
        <v>E</v>
      </c>
      <c r="G13" s="9"/>
    </row>
    <row r="14" spans="1:7" ht="12.75">
      <c r="A14" s="63" t="str">
        <f>IF(ISBLANK(Rezultati!B6),"",Rezultati!B6)</f>
        <v>1019/2021</v>
      </c>
      <c r="B14" s="64" t="str">
        <f>IF(ISBLANK(Rezultati!C6),"",Rezultati!C6)</f>
        <v>Aleksandar Pupavac</v>
      </c>
      <c r="C14" s="71">
        <f>Rezultati!E6+Rezultati!D6</f>
        <v>48</v>
      </c>
      <c r="D14" s="71">
        <f>IF(Rezultati!G6,Rezultati!G6,Rezultati!F6)</f>
        <v>20.5</v>
      </c>
      <c r="E14" s="71">
        <f>Rezultati!H6</f>
        <v>68.5</v>
      </c>
      <c r="F14" s="88" t="str">
        <f>Rezultati!I6</f>
        <v>D</v>
      </c>
      <c r="G14" s="9"/>
    </row>
    <row r="15" spans="1:7" ht="12.75">
      <c r="A15" s="63" t="str">
        <f>IF(ISBLANK(Rezultati!B7),"",Rezultati!B7)</f>
        <v>1020/2021</v>
      </c>
      <c r="B15" s="64" t="str">
        <f>IF(ISBLANK(Rezultati!C7),"",Rezultati!C7)</f>
        <v>Aleksandra Pupavac</v>
      </c>
      <c r="C15" s="71">
        <f>Rezultati!E7+Rezultati!D7</f>
        <v>48</v>
      </c>
      <c r="D15" s="71">
        <f>IF(Rezultati!G7,Rezultati!G7,Rezultati!F7)</f>
        <v>25.5</v>
      </c>
      <c r="E15" s="71">
        <f>Rezultati!H7</f>
        <v>73.5</v>
      </c>
      <c r="F15" s="88" t="str">
        <f>Rezultati!I7</f>
        <v>C</v>
      </c>
      <c r="G15" s="9"/>
    </row>
    <row r="16" spans="1:7" ht="12.75">
      <c r="A16" s="63" t="str">
        <f>IF(ISBLANK(Rezultati!B8),"",Rezultati!B8)</f>
        <v>1021/2021</v>
      </c>
      <c r="B16" s="64" t="str">
        <f>IF(ISBLANK(Rezultati!C8),"",Rezultati!C8)</f>
        <v>Aleksandra Vuković</v>
      </c>
      <c r="C16" s="71">
        <f>Rezultati!E8+Rezultati!D8</f>
        <v>0</v>
      </c>
      <c r="D16" s="71">
        <f>IF(Rezultati!G8,Rezultati!G8,Rezultati!F8)</f>
        <v>0</v>
      </c>
      <c r="E16" s="71">
        <f>Rezultati!H8</f>
        <v>0</v>
      </c>
      <c r="F16" s="88" t="str">
        <f>Rezultati!I8</f>
        <v>F</v>
      </c>
      <c r="G16" s="9"/>
    </row>
    <row r="17" spans="1:7" ht="12.75">
      <c r="A17" s="63" t="str">
        <f>IF(ISBLANK(Rezultati!B9),"",Rezultati!B9)</f>
        <v>1022/2021</v>
      </c>
      <c r="B17" s="64" t="str">
        <f>IF(ISBLANK(Rezultati!C9),"",Rezultati!C9)</f>
        <v>Boško Kovačević</v>
      </c>
      <c r="C17" s="71">
        <f>Rezultati!E9+Rezultati!D9</f>
        <v>0</v>
      </c>
      <c r="D17" s="71">
        <f>IF(Rezultati!G9,Rezultati!G9,Rezultati!F9)</f>
        <v>0</v>
      </c>
      <c r="E17" s="71">
        <f>Rezultati!H9</f>
        <v>0</v>
      </c>
      <c r="F17" s="88" t="str">
        <f>Rezultati!I9</f>
        <v>F</v>
      </c>
      <c r="G17" s="9"/>
    </row>
    <row r="18" spans="1:7" ht="12.75">
      <c r="A18" s="63" t="str">
        <f>IF(ISBLANK(Rezultati!B10),"",Rezultati!B10)</f>
        <v>1023/2021</v>
      </c>
      <c r="B18" s="64" t="str">
        <f>IF(ISBLANK(Rezultati!C10),"",Rezultati!C10)</f>
        <v>Jelena Aligrudić</v>
      </c>
      <c r="C18" s="71">
        <f>Rezultati!E10+Rezultati!D10</f>
        <v>50</v>
      </c>
      <c r="D18" s="71">
        <f>IF(Rezultati!G10,Rezultati!G10,Rezultati!F10)</f>
        <v>34</v>
      </c>
      <c r="E18" s="71">
        <f>Rezultati!H10</f>
        <v>84</v>
      </c>
      <c r="F18" s="88" t="str">
        <f>Rezultati!I10</f>
        <v>B</v>
      </c>
      <c r="G18" s="9"/>
    </row>
    <row r="19" spans="1:7" ht="12.75">
      <c r="A19" s="63" t="str">
        <f>IF(ISBLANK(Rezultati!B11),"",Rezultati!B11)</f>
        <v>1024/2021</v>
      </c>
      <c r="B19" s="64" t="str">
        <f>IF(ISBLANK(Rezultati!C11),"",Rezultati!C11)</f>
        <v>Marina Šljukić</v>
      </c>
      <c r="C19" s="71">
        <f>Rezultati!E11+Rezultati!D11</f>
        <v>0</v>
      </c>
      <c r="D19" s="71">
        <f>IF(Rezultati!G11,Rezultati!G11,Rezultati!F11)</f>
        <v>0</v>
      </c>
      <c r="E19" s="71">
        <f>Rezultati!H11</f>
        <v>0</v>
      </c>
      <c r="F19" s="88" t="str">
        <f>Rezultati!I11</f>
        <v>F</v>
      </c>
      <c r="G19" s="9"/>
    </row>
    <row r="20" spans="1:7" ht="12.75">
      <c r="A20" s="63" t="str">
        <f>IF(ISBLANK(Rezultati!B12),"",Rezultati!B12)</f>
        <v>1025/2021</v>
      </c>
      <c r="B20" s="64" t="str">
        <f>IF(ISBLANK(Rezultati!C12),"",Rezultati!C12)</f>
        <v>Ana Eraković</v>
      </c>
      <c r="C20" s="71">
        <f>Rezultati!E12+Rezultati!D12</f>
        <v>0</v>
      </c>
      <c r="D20" s="71">
        <f>IF(Rezultati!G12,Rezultati!G12,Rezultati!F12)</f>
        <v>0</v>
      </c>
      <c r="E20" s="71">
        <f>Rezultati!H12</f>
        <v>0</v>
      </c>
      <c r="F20" s="88" t="str">
        <f>Rezultati!I12</f>
        <v>F</v>
      </c>
      <c r="G20" s="9"/>
    </row>
    <row r="21" spans="1:7" ht="12.75">
      <c r="A21" s="63" t="str">
        <f>IF(ISBLANK(Rezultati!B13),"",Rezultati!B13)</f>
        <v>1026/2021</v>
      </c>
      <c r="B21" s="64" t="str">
        <f>IF(ISBLANK(Rezultati!C13),"",Rezultati!C13)</f>
        <v>Filip Vorotović</v>
      </c>
      <c r="C21" s="71">
        <f>Rezultati!E13+Rezultati!D13</f>
        <v>0</v>
      </c>
      <c r="D21" s="71">
        <f>IF(Rezultati!G13,Rezultati!G13,Rezultati!F13)</f>
        <v>0</v>
      </c>
      <c r="E21" s="71">
        <f>Rezultati!H13</f>
        <v>0</v>
      </c>
      <c r="F21" s="88" t="str">
        <f>Rezultati!I13</f>
        <v>F</v>
      </c>
      <c r="G21" s="9"/>
    </row>
    <row r="22" spans="1:7" ht="12.75">
      <c r="A22" s="63" t="str">
        <f>IF(ISBLANK(Rezultati!B14),"",Rezultati!B14)</f>
        <v>1027/2021</v>
      </c>
      <c r="B22" s="64" t="str">
        <f>IF(ISBLANK(Rezultati!C14),"",Rezultati!C14)</f>
        <v>Stanka Kenjić</v>
      </c>
      <c r="C22" s="71">
        <f>Rezultati!E14+Rezultati!D14</f>
        <v>0</v>
      </c>
      <c r="D22" s="71">
        <f>IF(Rezultati!G14,Rezultati!G14,Rezultati!F14)</f>
        <v>0</v>
      </c>
      <c r="E22" s="71">
        <f>Rezultati!H14</f>
        <v>0</v>
      </c>
      <c r="F22" s="88" t="str">
        <f>Rezultati!I14</f>
        <v>F</v>
      </c>
      <c r="G22" s="9"/>
    </row>
    <row r="23" spans="1:7" ht="12.75">
      <c r="A23" s="63" t="str">
        <f>IF(ISBLANK(Rezultati!B15),"",Rezultati!B15)</f>
        <v>1028/2021</v>
      </c>
      <c r="B23" s="64" t="str">
        <f>IF(ISBLANK(Rezultati!C15),"",Rezultati!C15)</f>
        <v>Enis Čindrak</v>
      </c>
      <c r="C23" s="71">
        <f>Rezultati!E15+Rezultati!D15</f>
        <v>48</v>
      </c>
      <c r="D23" s="71">
        <f>IF(Rezultati!G15,Rezultati!G15,Rezultati!F15)</f>
        <v>29</v>
      </c>
      <c r="E23" s="71">
        <f>Rezultati!H15</f>
        <v>77</v>
      </c>
      <c r="F23" s="88" t="str">
        <f>Rezultati!I15</f>
        <v>C</v>
      </c>
      <c r="G23" s="9"/>
    </row>
    <row r="24" spans="1:7" ht="12.75">
      <c r="A24" s="63" t="str">
        <f>IF(ISBLANK(Rezultati!B16),"",Rezultati!B16)</f>
        <v>1029/2021</v>
      </c>
      <c r="B24" s="64" t="str">
        <f>IF(ISBLANK(Rezultati!C16),"",Rezultati!C16)</f>
        <v>Maja Vujisić</v>
      </c>
      <c r="C24" s="71">
        <f>Rezultati!E16+Rezultati!D16</f>
        <v>10</v>
      </c>
      <c r="D24" s="71">
        <f>IF(Rezultati!G16,Rezultati!G16,Rezultati!F16)</f>
        <v>0</v>
      </c>
      <c r="E24" s="71">
        <f>Rezultati!H16</f>
        <v>10</v>
      </c>
      <c r="F24" s="88" t="str">
        <f>Rezultati!I16</f>
        <v>F</v>
      </c>
      <c r="G24" s="9"/>
    </row>
    <row r="25" spans="1:7" ht="12.75">
      <c r="A25" s="63" t="str">
        <f>IF(ISBLANK(Rezultati!B17),"",Rezultati!B17)</f>
        <v>1030/2021</v>
      </c>
      <c r="B25" s="64" t="str">
        <f>IF(ISBLANK(Rezultati!C17),"",Rezultati!C17)</f>
        <v>Miljan Kotlaja</v>
      </c>
      <c r="C25" s="71">
        <f>Rezultati!E17+Rezultati!D17</f>
        <v>46</v>
      </c>
      <c r="D25" s="71">
        <f>IF(Rezultati!G17,Rezultati!G17,Rezultati!F17)</f>
        <v>15</v>
      </c>
      <c r="E25" s="71">
        <f>Rezultati!H17</f>
        <v>61</v>
      </c>
      <c r="F25" s="88" t="str">
        <f>Rezultati!I17</f>
        <v>D</v>
      </c>
      <c r="G25" s="10"/>
    </row>
    <row r="26" spans="1:7" ht="12.75">
      <c r="A26" s="63" t="str">
        <f>IF(ISBLANK(Rezultati!B18),"",Rezultati!B18)</f>
        <v>1032/2021</v>
      </c>
      <c r="B26" s="64" t="str">
        <f>IF(ISBLANK(Rezultati!C18),"",Rezultati!C18)</f>
        <v>Željko Šipčić</v>
      </c>
      <c r="C26" s="71">
        <f>Rezultati!E18+Rezultati!D18</f>
        <v>51</v>
      </c>
      <c r="D26" s="71">
        <f>IF(Rezultati!G18,Rezultati!G18,Rezultati!F18)</f>
        <v>2.5</v>
      </c>
      <c r="E26" s="71">
        <f>Rezultati!H18</f>
        <v>53.5</v>
      </c>
      <c r="F26" s="88" t="str">
        <f>Rezultati!I18</f>
        <v>E</v>
      </c>
      <c r="G26" s="10"/>
    </row>
    <row r="27" spans="1:7" ht="12.75">
      <c r="A27" s="63" t="str">
        <f>IF(ISBLANK(Rezultati!B19),"",Rezultati!B19)</f>
        <v>1033/2021</v>
      </c>
      <c r="B27" s="64" t="str">
        <f>IF(ISBLANK(Rezultati!C19),"",Rezultati!C19)</f>
        <v>Mirko Traparić</v>
      </c>
      <c r="C27" s="71">
        <f>Rezultati!E19+Rezultati!D19</f>
        <v>51</v>
      </c>
      <c r="D27" s="71">
        <f>IF(Rezultati!G19,Rezultati!G19,Rezultati!F19)</f>
        <v>34.5</v>
      </c>
      <c r="E27" s="71">
        <f>Rezultati!H19</f>
        <v>85.5</v>
      </c>
      <c r="F27" s="88" t="str">
        <f>Rezultati!I19</f>
        <v>B</v>
      </c>
      <c r="G27" s="10"/>
    </row>
    <row r="28" spans="1:7" ht="12.75">
      <c r="A28" s="63" t="str">
        <f>IF(ISBLANK(Rezultati!B20),"",Rezultati!B20)</f>
        <v>1/2020</v>
      </c>
      <c r="B28" s="64" t="str">
        <f>IF(ISBLANK(Rezultati!C20),"",Rezultati!C20)</f>
        <v>Danica Rondović</v>
      </c>
      <c r="C28" s="71">
        <f>Rezultati!E20+Rezultati!D20</f>
        <v>51</v>
      </c>
      <c r="D28" s="71">
        <f>IF(Rezultati!G20,Rezultati!G20,Rezultati!F20)</f>
        <v>35</v>
      </c>
      <c r="E28" s="71">
        <f>Rezultati!H20</f>
        <v>86</v>
      </c>
      <c r="F28" s="88" t="str">
        <f>Rezultati!I20</f>
        <v>B</v>
      </c>
      <c r="G28" s="10"/>
    </row>
    <row r="29" spans="1:7" ht="12.75">
      <c r="A29" s="63" t="str">
        <f>IF(ISBLANK(Rezultati!B21),"",Rezultati!B21)</f>
        <v>2/2020</v>
      </c>
      <c r="B29" s="64" t="str">
        <f>IF(ISBLANK(Rezultati!C21),"",Rezultati!C21)</f>
        <v>Katarina Vukićević</v>
      </c>
      <c r="C29" s="71">
        <f>Rezultati!E21+Rezultati!D21</f>
        <v>51</v>
      </c>
      <c r="D29" s="71">
        <f>IF(Rezultati!G21,Rezultati!G21,Rezultati!F21)</f>
        <v>35.5</v>
      </c>
      <c r="E29" s="71">
        <f>Rezultati!H21</f>
        <v>86.5</v>
      </c>
      <c r="F29" s="88" t="str">
        <f>Rezultati!I21</f>
        <v>B</v>
      </c>
      <c r="G29" s="10"/>
    </row>
    <row r="30" spans="1:6" ht="12.75">
      <c r="A30" s="63" t="str">
        <f>IF(ISBLANK(Rezultati!B22),"",Rezultati!B22)</f>
        <v>3/2020</v>
      </c>
      <c r="B30" s="64" t="str">
        <f>IF(ISBLANK(Rezultati!C22),"",Rezultati!C22)</f>
        <v>Nikolina Mraković</v>
      </c>
      <c r="C30" s="71">
        <f>Rezultati!E22+Rezultati!D22</f>
        <v>50</v>
      </c>
      <c r="D30" s="71">
        <f>IF(Rezultati!G22,Rezultati!G22,Rezultati!F22)</f>
        <v>40</v>
      </c>
      <c r="E30" s="71">
        <f>Rezultati!H22</f>
        <v>90</v>
      </c>
      <c r="F30" s="88" t="str">
        <f>Rezultati!I22</f>
        <v>A</v>
      </c>
    </row>
    <row r="31" spans="1:6" ht="12.75">
      <c r="A31" s="63" t="str">
        <f>IF(ISBLANK(Rezultati!B23),"",Rezultati!B23)</f>
        <v>4/2020</v>
      </c>
      <c r="B31" s="64" t="str">
        <f>IF(ISBLANK(Rezultati!C23),"",Rezultati!C23)</f>
        <v>Filip Šarić</v>
      </c>
      <c r="C31" s="71">
        <f>Rezultati!E23+Rezultati!D23</f>
        <v>50</v>
      </c>
      <c r="D31" s="71">
        <f>IF(Rezultati!G23,Rezultati!G23,Rezultati!F23)</f>
        <v>28</v>
      </c>
      <c r="E31" s="71">
        <f>Rezultati!H23</f>
        <v>78</v>
      </c>
      <c r="F31" s="88" t="str">
        <f>Rezultati!I23</f>
        <v>C</v>
      </c>
    </row>
    <row r="32" spans="1:6" ht="12.75">
      <c r="A32" s="63" t="str">
        <f>IF(ISBLANK(Rezultati!B24),"",Rezultati!B24)</f>
        <v>5/2020</v>
      </c>
      <c r="B32" s="64" t="str">
        <f>IF(ISBLANK(Rezultati!C24),"",Rezultati!C24)</f>
        <v>Stefan Novović</v>
      </c>
      <c r="C32" s="71">
        <f>Rezultati!E24+Rezultati!D24</f>
        <v>54</v>
      </c>
      <c r="D32" s="71">
        <f>IF(Rezultati!G24,Rezultati!G24,Rezultati!F24)</f>
        <v>36</v>
      </c>
      <c r="E32" s="71">
        <f>Rezultati!H24</f>
        <v>90</v>
      </c>
      <c r="F32" s="88" t="str">
        <f>Rezultati!I24</f>
        <v>A</v>
      </c>
    </row>
    <row r="33" spans="1:6" ht="12.75">
      <c r="A33" s="63" t="str">
        <f>IF(ISBLANK(Rezultati!B25),"",Rezultati!B25)</f>
        <v>6/2020</v>
      </c>
      <c r="B33" s="64" t="str">
        <f>IF(ISBLANK(Rezultati!C25),"",Rezultati!C25)</f>
        <v>Miloš Jelovac</v>
      </c>
      <c r="C33" s="71">
        <f>Rezultati!E25+Rezultati!D25</f>
        <v>54</v>
      </c>
      <c r="D33" s="71">
        <f>IF(Rezultati!G25,Rezultati!G25,Rezultati!F25)</f>
        <v>42.5</v>
      </c>
      <c r="E33" s="71">
        <f>Rezultati!H25</f>
        <v>96.5</v>
      </c>
      <c r="F33" s="88" t="str">
        <f>Rezultati!I25</f>
        <v>A</v>
      </c>
    </row>
    <row r="34" spans="1:6" ht="12.75">
      <c r="A34" s="63" t="str">
        <f>IF(ISBLANK(Rezultati!B26),"",Rezultati!B26)</f>
        <v>7/2020</v>
      </c>
      <c r="B34" s="64" t="str">
        <f>IF(ISBLANK(Rezultati!C26),"",Rezultati!C26)</f>
        <v>Milena Bogetić</v>
      </c>
      <c r="C34" s="71">
        <f>Rezultati!E26+Rezultati!D26</f>
        <v>49</v>
      </c>
      <c r="D34" s="71">
        <f>IF(Rezultati!G26,Rezultati!G26,Rezultati!F26)</f>
        <v>36.5</v>
      </c>
      <c r="E34" s="71">
        <f>Rezultati!H26</f>
        <v>85.5</v>
      </c>
      <c r="F34" s="88" t="str">
        <f>Rezultati!I26</f>
        <v>B</v>
      </c>
    </row>
    <row r="35" spans="1:7" ht="12.75">
      <c r="A35" s="63" t="str">
        <f>IF(ISBLANK(Rezultati!B27),"",Rezultati!B27)</f>
        <v>8/2020</v>
      </c>
      <c r="B35" s="64" t="str">
        <f>IF(ISBLANK(Rezultati!C27),"",Rezultati!C27)</f>
        <v>Sara Vukotić</v>
      </c>
      <c r="C35" s="71">
        <f>Rezultati!E27+Rezultati!D27</f>
        <v>49</v>
      </c>
      <c r="D35" s="71">
        <f>IF(Rezultati!G27,Rezultati!G27,Rezultati!F27)</f>
        <v>43.5</v>
      </c>
      <c r="E35" s="71">
        <f>Rezultati!H27</f>
        <v>92.5</v>
      </c>
      <c r="F35" s="88" t="str">
        <f>Rezultati!I27</f>
        <v>A</v>
      </c>
      <c r="G35" s="10"/>
    </row>
    <row r="36" spans="1:7" ht="12.75">
      <c r="A36" s="63" t="str">
        <f>IF(ISBLANK(Rezultati!B28),"",Rezultati!B28)</f>
        <v>9/2020</v>
      </c>
      <c r="B36" s="64" t="str">
        <f>IF(ISBLANK(Rezultati!C28),"",Rezultati!C28)</f>
        <v>Vukan Fuštić</v>
      </c>
      <c r="C36" s="71">
        <f>Rezultati!E28+Rezultati!D28</f>
        <v>52</v>
      </c>
      <c r="D36" s="71">
        <f>IF(Rezultati!G28,Rezultati!G28,Rezultati!F28)</f>
        <v>41.5</v>
      </c>
      <c r="E36" s="71">
        <f>Rezultati!H28</f>
        <v>93.5</v>
      </c>
      <c r="F36" s="88" t="str">
        <f>Rezultati!I28</f>
        <v>A</v>
      </c>
      <c r="G36" s="10"/>
    </row>
    <row r="37" spans="1:7" ht="12.75">
      <c r="A37" s="63" t="str">
        <f>IF(ISBLANK(Rezultati!B29),"",Rezultati!B29)</f>
        <v>10/2020</v>
      </c>
      <c r="B37" s="64" t="str">
        <f>IF(ISBLANK(Rezultati!C29),"",Rezultati!C29)</f>
        <v>Zoran Mijajlović</v>
      </c>
      <c r="C37" s="71">
        <f>Rezultati!E29+Rezultati!D29</f>
        <v>52</v>
      </c>
      <c r="D37" s="71">
        <f>IF(Rezultati!G29,Rezultati!G29,Rezultati!F29)</f>
        <v>24</v>
      </c>
      <c r="E37" s="71">
        <f>Rezultati!H29</f>
        <v>76</v>
      </c>
      <c r="F37" s="88" t="str">
        <f>Rezultati!I29</f>
        <v>C</v>
      </c>
      <c r="G37" s="10"/>
    </row>
    <row r="38" spans="1:7" ht="12.75">
      <c r="A38" s="63" t="str">
        <f>IF(ISBLANK(Rezultati!B30),"",Rezultati!B30)</f>
        <v>11/2020</v>
      </c>
      <c r="B38" s="64" t="str">
        <f>IF(ISBLANK(Rezultati!C30),"",Rezultati!C30)</f>
        <v>Marko Ukšanović</v>
      </c>
      <c r="C38" s="71">
        <f>Rezultati!E30+Rezultati!D30</f>
        <v>50</v>
      </c>
      <c r="D38" s="71">
        <f>IF(Rezultati!G30,Rezultati!G30,Rezultati!F30)</f>
        <v>32.5</v>
      </c>
      <c r="E38" s="71">
        <f>Rezultati!H30</f>
        <v>82.5</v>
      </c>
      <c r="F38" s="88" t="str">
        <f>Rezultati!I30</f>
        <v>B</v>
      </c>
      <c r="G38" s="10"/>
    </row>
    <row r="39" spans="1:7" ht="12.75">
      <c r="A39" s="63" t="str">
        <f>IF(ISBLANK(Rezultati!B31),"",Rezultati!B31)</f>
        <v>12/2020</v>
      </c>
      <c r="B39" s="64" t="str">
        <f>IF(ISBLANK(Rezultati!C31),"",Rezultati!C31)</f>
        <v>Vlado Kozomara</v>
      </c>
      <c r="C39" s="71">
        <f>Rezultati!E31+Rezultati!D31</f>
        <v>51</v>
      </c>
      <c r="D39" s="71">
        <f>IF(Rezultati!G31,Rezultati!G31,Rezultati!F31)</f>
        <v>30</v>
      </c>
      <c r="E39" s="71">
        <f>Rezultati!H31</f>
        <v>81</v>
      </c>
      <c r="F39" s="88" t="str">
        <f>Rezultati!I31</f>
        <v>B</v>
      </c>
      <c r="G39" s="10"/>
    </row>
    <row r="40" spans="1:7" ht="12.75">
      <c r="A40" s="63" t="str">
        <f>IF(ISBLANK(Rezultati!B32),"",Rezultati!B32)</f>
        <v>13/2020</v>
      </c>
      <c r="B40" s="64" t="str">
        <f>IF(ISBLANK(Rezultati!C32),"",Rezultati!C32)</f>
        <v>Vasilisa Vlahović</v>
      </c>
      <c r="C40" s="71">
        <f>Rezultati!E32+Rezultati!D32</f>
        <v>54</v>
      </c>
      <c r="D40" s="71">
        <f>IF(Rezultati!G32,Rezultati!G32,Rezultati!F32)</f>
        <v>36.5</v>
      </c>
      <c r="E40" s="71">
        <f>Rezultati!H32</f>
        <v>90.5</v>
      </c>
      <c r="F40" s="88" t="str">
        <f>Rezultati!I32</f>
        <v>A</v>
      </c>
      <c r="G40" s="10"/>
    </row>
    <row r="41" spans="1:7" ht="12.75">
      <c r="A41" s="63" t="str">
        <f>IF(ISBLANK(Rezultati!B33),"",Rezultati!B33)</f>
        <v>14/2020</v>
      </c>
      <c r="B41" s="64" t="str">
        <f>IF(ISBLANK(Rezultati!C33),"",Rezultati!C33)</f>
        <v>Đorđije Ostojić</v>
      </c>
      <c r="C41" s="71">
        <f>Rezultati!E33+Rezultati!D33</f>
        <v>49</v>
      </c>
      <c r="D41" s="71">
        <f>IF(Rezultati!G33,Rezultati!G33,Rezultati!F33)</f>
        <v>32.5</v>
      </c>
      <c r="E41" s="71">
        <f>Rezultati!H33</f>
        <v>81.5</v>
      </c>
      <c r="F41" s="88" t="str">
        <f>Rezultati!I33</f>
        <v>B</v>
      </c>
      <c r="G41" s="10"/>
    </row>
    <row r="42" spans="1:7" ht="12.75">
      <c r="A42" s="63" t="str">
        <f>IF(ISBLANK(Rezultati!B34),"",Rezultati!B34)</f>
        <v>15/2020</v>
      </c>
      <c r="B42" s="64" t="str">
        <f>IF(ISBLANK(Rezultati!C34),"",Rezultati!C34)</f>
        <v>Nikola Šuškavčević</v>
      </c>
      <c r="C42" s="71">
        <f>Rezultati!E34+Rezultati!D34</f>
        <v>51</v>
      </c>
      <c r="D42" s="71">
        <f>IF(Rezultati!G34,Rezultati!G34,Rezultati!F34)</f>
        <v>40</v>
      </c>
      <c r="E42" s="71">
        <f>Rezultati!H34</f>
        <v>91</v>
      </c>
      <c r="F42" s="88" t="str">
        <f>Rezultati!I34</f>
        <v>A</v>
      </c>
      <c r="G42" s="10"/>
    </row>
    <row r="43" spans="1:7" ht="12.75">
      <c r="A43" s="63" t="str">
        <f>IF(ISBLANK(Rezultati!B35),"",Rezultati!B35)</f>
        <v>16/2020</v>
      </c>
      <c r="B43" s="64" t="str">
        <f>IF(ISBLANK(Rezultati!C35),"",Rezultati!C35)</f>
        <v>Dejan Vraneš</v>
      </c>
      <c r="C43" s="71">
        <f>Rezultati!E35+Rezultati!D35</f>
        <v>52</v>
      </c>
      <c r="D43" s="71">
        <f>IF(Rezultati!G35,Rezultati!G35,Rezultati!F35)</f>
        <v>43</v>
      </c>
      <c r="E43" s="71">
        <f>Rezultati!H35</f>
        <v>95</v>
      </c>
      <c r="F43" s="88" t="str">
        <f>Rezultati!I35</f>
        <v>A</v>
      </c>
      <c r="G43" s="10"/>
    </row>
    <row r="44" ht="12.75">
      <c r="G44" s="10"/>
    </row>
    <row r="45" ht="12.75">
      <c r="G45" s="10"/>
    </row>
    <row r="46" ht="12.75">
      <c r="G46" s="10"/>
    </row>
    <row r="47" spans="4:7" ht="15">
      <c r="D47" s="124" t="s">
        <v>25</v>
      </c>
      <c r="E47" s="124"/>
      <c r="F47" s="124"/>
      <c r="G47" s="10"/>
    </row>
    <row r="48" spans="4:7" ht="14.25">
      <c r="D48" s="39"/>
      <c r="E48" s="39"/>
      <c r="F48" s="38"/>
      <c r="G48" s="10"/>
    </row>
    <row r="49" spans="4:7" ht="15" thickBot="1">
      <c r="D49" s="87"/>
      <c r="E49" s="87"/>
      <c r="F49" s="86"/>
      <c r="G49" s="10"/>
    </row>
    <row r="50" spans="7:10" ht="14.25">
      <c r="G50" s="10"/>
      <c r="J50" s="39"/>
    </row>
    <row r="51" spans="6:7" ht="12.75">
      <c r="F51" s="9"/>
      <c r="G51" s="10"/>
    </row>
    <row r="52" spans="6:7" ht="12.75">
      <c r="F52" s="9"/>
      <c r="G52" s="10"/>
    </row>
    <row r="53" spans="6:7" ht="12.75">
      <c r="F53" s="9"/>
      <c r="G53" s="10"/>
    </row>
    <row r="54" spans="6:7" ht="12.75">
      <c r="F54" s="9"/>
      <c r="G54" s="10"/>
    </row>
    <row r="55" spans="6:7" ht="12.75">
      <c r="F55" s="9"/>
      <c r="G55" s="10"/>
    </row>
    <row r="56" ht="12.75">
      <c r="G56" s="10"/>
    </row>
    <row r="57" ht="12.75">
      <c r="G57" s="10"/>
    </row>
  </sheetData>
  <sheetProtection/>
  <mergeCells count="8">
    <mergeCell ref="D47:F47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A2" sqref="A2:D35"/>
    </sheetView>
  </sheetViews>
  <sheetFormatPr defaultColWidth="9.140625" defaultRowHeight="12.75"/>
  <cols>
    <col min="4" max="4" width="31.421875" style="0" customWidth="1"/>
  </cols>
  <sheetData>
    <row r="1" spans="1:5" ht="15">
      <c r="A1" s="96" t="s">
        <v>15</v>
      </c>
      <c r="B1" s="96"/>
      <c r="C1" s="96" t="s">
        <v>0</v>
      </c>
      <c r="D1" s="96" t="s">
        <v>19</v>
      </c>
      <c r="E1" s="96" t="s">
        <v>20</v>
      </c>
    </row>
    <row r="2" spans="1:4" ht="15">
      <c r="A2" s="103" t="s">
        <v>51</v>
      </c>
      <c r="B2" s="103" t="s">
        <v>46</v>
      </c>
      <c r="C2" s="103" t="s">
        <v>33</v>
      </c>
      <c r="D2" s="103" t="s">
        <v>52</v>
      </c>
    </row>
    <row r="3" spans="1:4" ht="15">
      <c r="A3" s="103" t="s">
        <v>53</v>
      </c>
      <c r="B3" s="103" t="s">
        <v>46</v>
      </c>
      <c r="C3" s="103" t="s">
        <v>54</v>
      </c>
      <c r="D3" s="103" t="s">
        <v>55</v>
      </c>
    </row>
    <row r="4" spans="1:4" ht="15">
      <c r="A4" s="103" t="s">
        <v>56</v>
      </c>
      <c r="B4" s="103" t="s">
        <v>46</v>
      </c>
      <c r="C4" s="103" t="s">
        <v>57</v>
      </c>
      <c r="D4" s="103" t="s">
        <v>58</v>
      </c>
    </row>
    <row r="5" spans="1:4" ht="15">
      <c r="A5" s="103" t="s">
        <v>59</v>
      </c>
      <c r="B5" s="103" t="s">
        <v>46</v>
      </c>
      <c r="C5" s="103" t="s">
        <v>60</v>
      </c>
      <c r="D5" s="103" t="s">
        <v>61</v>
      </c>
    </row>
    <row r="6" spans="1:4" ht="15">
      <c r="A6" s="103" t="s">
        <v>62</v>
      </c>
      <c r="B6" s="103" t="s">
        <v>46</v>
      </c>
      <c r="C6" s="103" t="s">
        <v>50</v>
      </c>
      <c r="D6" s="103" t="s">
        <v>63</v>
      </c>
    </row>
    <row r="7" spans="1:4" ht="15">
      <c r="A7" s="103" t="s">
        <v>64</v>
      </c>
      <c r="B7" s="103" t="s">
        <v>46</v>
      </c>
      <c r="C7" s="103" t="s">
        <v>49</v>
      </c>
      <c r="D7" s="103" t="s">
        <v>63</v>
      </c>
    </row>
    <row r="8" spans="1:4" ht="15">
      <c r="A8" s="103" t="s">
        <v>65</v>
      </c>
      <c r="B8" s="103" t="s">
        <v>46</v>
      </c>
      <c r="C8" s="103" t="s">
        <v>49</v>
      </c>
      <c r="D8" s="103" t="s">
        <v>66</v>
      </c>
    </row>
    <row r="9" spans="1:4" ht="15">
      <c r="A9" s="103" t="s">
        <v>67</v>
      </c>
      <c r="B9" s="103" t="s">
        <v>46</v>
      </c>
      <c r="C9" s="103" t="s">
        <v>68</v>
      </c>
      <c r="D9" s="103" t="s">
        <v>69</v>
      </c>
    </row>
    <row r="10" spans="1:4" ht="15">
      <c r="A10" s="103" t="s">
        <v>70</v>
      </c>
      <c r="B10" s="103" t="s">
        <v>46</v>
      </c>
      <c r="C10" s="103" t="s">
        <v>47</v>
      </c>
      <c r="D10" s="103" t="s">
        <v>71</v>
      </c>
    </row>
    <row r="11" spans="1:4" ht="15">
      <c r="A11" s="103" t="s">
        <v>72</v>
      </c>
      <c r="B11" s="103" t="s">
        <v>46</v>
      </c>
      <c r="C11" s="103" t="s">
        <v>73</v>
      </c>
      <c r="D11" s="103" t="s">
        <v>74</v>
      </c>
    </row>
    <row r="12" spans="1:4" ht="15">
      <c r="A12" s="103" t="s">
        <v>75</v>
      </c>
      <c r="B12" s="103" t="s">
        <v>46</v>
      </c>
      <c r="C12" s="103" t="s">
        <v>76</v>
      </c>
      <c r="D12" s="103" t="s">
        <v>77</v>
      </c>
    </row>
    <row r="13" spans="1:4" ht="15">
      <c r="A13" s="103" t="s">
        <v>78</v>
      </c>
      <c r="B13" s="103" t="s">
        <v>46</v>
      </c>
      <c r="C13" s="103" t="s">
        <v>79</v>
      </c>
      <c r="D13" s="103" t="s">
        <v>80</v>
      </c>
    </row>
    <row r="14" spans="1:4" ht="15">
      <c r="A14" s="103" t="s">
        <v>81</v>
      </c>
      <c r="B14" s="103" t="s">
        <v>46</v>
      </c>
      <c r="C14" s="103" t="s">
        <v>82</v>
      </c>
      <c r="D14" s="103" t="s">
        <v>83</v>
      </c>
    </row>
    <row r="15" spans="1:4" ht="15">
      <c r="A15" s="103" t="s">
        <v>84</v>
      </c>
      <c r="B15" s="103" t="s">
        <v>46</v>
      </c>
      <c r="C15" s="103" t="s">
        <v>85</v>
      </c>
      <c r="D15" s="103" t="s">
        <v>48</v>
      </c>
    </row>
    <row r="16" spans="1:4" ht="15">
      <c r="A16" s="103" t="s">
        <v>86</v>
      </c>
      <c r="B16" s="103" t="s">
        <v>46</v>
      </c>
      <c r="C16" s="103" t="s">
        <v>87</v>
      </c>
      <c r="D16" s="103" t="s">
        <v>88</v>
      </c>
    </row>
    <row r="17" spans="1:4" ht="15">
      <c r="A17" s="103" t="s">
        <v>89</v>
      </c>
      <c r="B17" s="103" t="s">
        <v>46</v>
      </c>
      <c r="C17" s="103" t="s">
        <v>90</v>
      </c>
      <c r="D17" s="103" t="s">
        <v>91</v>
      </c>
    </row>
    <row r="18" spans="1:4" ht="15">
      <c r="A18" s="103" t="s">
        <v>92</v>
      </c>
      <c r="B18" s="103" t="s">
        <v>46</v>
      </c>
      <c r="C18" s="103" t="s">
        <v>93</v>
      </c>
      <c r="D18" s="103" t="s">
        <v>94</v>
      </c>
    </row>
    <row r="19" spans="1:4" ht="15">
      <c r="A19" s="103" t="s">
        <v>95</v>
      </c>
      <c r="B19" s="103" t="s">
        <v>46</v>
      </c>
      <c r="C19" s="103" t="s">
        <v>96</v>
      </c>
      <c r="D19" s="103" t="s">
        <v>97</v>
      </c>
    </row>
    <row r="20" spans="1:4" ht="15">
      <c r="A20" s="103" t="s">
        <v>35</v>
      </c>
      <c r="B20" s="103" t="s">
        <v>98</v>
      </c>
      <c r="C20" s="103" t="s">
        <v>99</v>
      </c>
      <c r="D20" s="103" t="s">
        <v>100</v>
      </c>
    </row>
    <row r="21" spans="1:4" ht="15">
      <c r="A21" s="103" t="s">
        <v>36</v>
      </c>
      <c r="B21" s="103" t="s">
        <v>98</v>
      </c>
      <c r="C21" s="103" t="s">
        <v>101</v>
      </c>
      <c r="D21" s="103" t="s">
        <v>102</v>
      </c>
    </row>
    <row r="22" spans="1:4" ht="15">
      <c r="A22" s="103" t="s">
        <v>27</v>
      </c>
      <c r="B22" s="103" t="s">
        <v>98</v>
      </c>
      <c r="C22" s="103" t="s">
        <v>103</v>
      </c>
      <c r="D22" s="103" t="s">
        <v>104</v>
      </c>
    </row>
    <row r="23" spans="1:4" ht="15">
      <c r="A23" s="103" t="s">
        <v>28</v>
      </c>
      <c r="B23" s="103" t="s">
        <v>98</v>
      </c>
      <c r="C23" s="103" t="s">
        <v>79</v>
      </c>
      <c r="D23" s="103" t="s">
        <v>105</v>
      </c>
    </row>
    <row r="24" spans="1:4" ht="15">
      <c r="A24" s="103" t="s">
        <v>29</v>
      </c>
      <c r="B24" s="103" t="s">
        <v>98</v>
      </c>
      <c r="C24" s="103" t="s">
        <v>31</v>
      </c>
      <c r="D24" s="103" t="s">
        <v>106</v>
      </c>
    </row>
    <row r="25" spans="1:4" ht="15">
      <c r="A25" s="103" t="s">
        <v>37</v>
      </c>
      <c r="B25" s="103" t="s">
        <v>98</v>
      </c>
      <c r="C25" s="103" t="s">
        <v>107</v>
      </c>
      <c r="D25" s="103" t="s">
        <v>108</v>
      </c>
    </row>
    <row r="26" spans="1:4" ht="15">
      <c r="A26" s="103" t="s">
        <v>38</v>
      </c>
      <c r="B26" s="103" t="s">
        <v>98</v>
      </c>
      <c r="C26" s="103" t="s">
        <v>33</v>
      </c>
      <c r="D26" s="103" t="s">
        <v>109</v>
      </c>
    </row>
    <row r="27" spans="1:4" ht="15">
      <c r="A27" s="103" t="s">
        <v>30</v>
      </c>
      <c r="B27" s="103" t="s">
        <v>98</v>
      </c>
      <c r="C27" s="103" t="s">
        <v>110</v>
      </c>
      <c r="D27" s="103" t="s">
        <v>111</v>
      </c>
    </row>
    <row r="28" spans="1:4" ht="15">
      <c r="A28" s="103" t="s">
        <v>39</v>
      </c>
      <c r="B28" s="103" t="s">
        <v>98</v>
      </c>
      <c r="C28" s="103" t="s">
        <v>112</v>
      </c>
      <c r="D28" s="103" t="s">
        <v>113</v>
      </c>
    </row>
    <row r="29" spans="1:4" ht="15">
      <c r="A29" s="103" t="s">
        <v>34</v>
      </c>
      <c r="B29" s="103" t="s">
        <v>98</v>
      </c>
      <c r="C29" s="103" t="s">
        <v>114</v>
      </c>
      <c r="D29" s="103" t="s">
        <v>115</v>
      </c>
    </row>
    <row r="30" spans="1:4" ht="15">
      <c r="A30" s="103" t="s">
        <v>26</v>
      </c>
      <c r="B30" s="103" t="s">
        <v>98</v>
      </c>
      <c r="C30" s="103" t="s">
        <v>116</v>
      </c>
      <c r="D30" s="103" t="s">
        <v>117</v>
      </c>
    </row>
    <row r="31" spans="1:4" ht="15">
      <c r="A31" s="103" t="s">
        <v>32</v>
      </c>
      <c r="B31" s="103" t="s">
        <v>98</v>
      </c>
      <c r="C31" s="103" t="s">
        <v>118</v>
      </c>
      <c r="D31" s="103" t="s">
        <v>119</v>
      </c>
    </row>
    <row r="32" spans="1:4" ht="15">
      <c r="A32" s="103" t="s">
        <v>40</v>
      </c>
      <c r="B32" s="103" t="s">
        <v>98</v>
      </c>
      <c r="C32" s="103" t="s">
        <v>120</v>
      </c>
      <c r="D32" s="103" t="s">
        <v>121</v>
      </c>
    </row>
    <row r="33" spans="1:4" ht="15">
      <c r="A33" s="103" t="s">
        <v>41</v>
      </c>
      <c r="B33" s="103" t="s">
        <v>98</v>
      </c>
      <c r="C33" s="103" t="s">
        <v>122</v>
      </c>
      <c r="D33" s="103" t="s">
        <v>123</v>
      </c>
    </row>
    <row r="34" spans="1:4" ht="15">
      <c r="A34" s="103" t="s">
        <v>124</v>
      </c>
      <c r="B34" s="103" t="s">
        <v>98</v>
      </c>
      <c r="C34" s="103" t="s">
        <v>125</v>
      </c>
      <c r="D34" s="103" t="s">
        <v>126</v>
      </c>
    </row>
    <row r="35" spans="1:4" ht="15">
      <c r="A35" s="103" t="s">
        <v>127</v>
      </c>
      <c r="B35" s="103" t="s">
        <v>98</v>
      </c>
      <c r="C35" s="103" t="s">
        <v>128</v>
      </c>
      <c r="D35" s="103" t="s">
        <v>129</v>
      </c>
    </row>
    <row r="36" spans="1:2" ht="12.75">
      <c r="A36" s="97"/>
      <c r="B36" s="97"/>
    </row>
    <row r="37" spans="1:2" ht="12.75">
      <c r="A37" s="97"/>
      <c r="B37" s="97"/>
    </row>
    <row r="38" spans="1:2" ht="12.75">
      <c r="A38" s="97"/>
      <c r="B38" s="97"/>
    </row>
    <row r="39" spans="1:2" ht="12.75">
      <c r="A39" s="97"/>
      <c r="B39" s="97"/>
    </row>
    <row r="40" spans="1:2" ht="12.75">
      <c r="A40" s="97"/>
      <c r="B40" s="97"/>
    </row>
    <row r="41" spans="1:2" ht="12.75">
      <c r="A41" s="97"/>
      <c r="B41" s="97"/>
    </row>
    <row r="42" spans="1:2" ht="12.75">
      <c r="A42" s="97"/>
      <c r="B42" s="97"/>
    </row>
    <row r="43" spans="1:2" ht="12.75">
      <c r="A43" s="97"/>
      <c r="B43" s="97"/>
    </row>
    <row r="44" spans="1:2" ht="12.75">
      <c r="A44" s="97"/>
      <c r="B44" s="97"/>
    </row>
    <row r="45" spans="1:2" ht="12.75">
      <c r="A45" s="97"/>
      <c r="B45" s="97"/>
    </row>
    <row r="46" spans="1:2" ht="12.75">
      <c r="A46" s="97"/>
      <c r="B46" s="97"/>
    </row>
    <row r="47" spans="1:2" ht="12.75">
      <c r="A47" s="97"/>
      <c r="B47" s="97"/>
    </row>
    <row r="48" spans="1:2" ht="12.75">
      <c r="A48" s="97"/>
      <c r="B48" s="97"/>
    </row>
    <row r="49" spans="1:2" ht="12.75">
      <c r="A49" s="97"/>
      <c r="B49" s="97"/>
    </row>
    <row r="50" spans="1:2" ht="12.75">
      <c r="A50" s="97"/>
      <c r="B50" s="97"/>
    </row>
    <row r="51" spans="1:2" ht="12.75">
      <c r="A51" s="97"/>
      <c r="B51" s="97"/>
    </row>
    <row r="52" spans="1:2" ht="12.75">
      <c r="A52" s="97"/>
      <c r="B52" s="97"/>
    </row>
    <row r="53" spans="1:2" ht="12.75">
      <c r="A53" s="97"/>
      <c r="B53" s="97"/>
    </row>
    <row r="54" spans="1:2" ht="12.75">
      <c r="A54" s="97"/>
      <c r="B54" s="97"/>
    </row>
    <row r="55" spans="1:2" ht="12.75">
      <c r="A55" s="97"/>
      <c r="B55" s="97"/>
    </row>
    <row r="56" spans="1:2" ht="12.75">
      <c r="A56" s="97"/>
      <c r="B56" s="97"/>
    </row>
    <row r="57" spans="1:2" ht="12.75">
      <c r="A57" s="97"/>
      <c r="B57" s="97"/>
    </row>
    <row r="58" spans="1:2" ht="12.75">
      <c r="A58" s="97"/>
      <c r="B58" s="97"/>
    </row>
    <row r="59" spans="1:2" ht="12.75">
      <c r="A59" s="97"/>
      <c r="B59" s="97"/>
    </row>
    <row r="60" spans="1:2" ht="12.75">
      <c r="A60" s="97"/>
      <c r="B60" s="97"/>
    </row>
    <row r="61" spans="1:2" ht="12.75">
      <c r="A61" s="97"/>
      <c r="B61" s="97"/>
    </row>
    <row r="62" spans="1:2" ht="12.75">
      <c r="A62" s="97"/>
      <c r="B62" s="97"/>
    </row>
    <row r="63" spans="1:2" ht="12.75">
      <c r="A63" s="97"/>
      <c r="B63" s="97"/>
    </row>
    <row r="64" spans="1:2" ht="12.75">
      <c r="A64" s="97"/>
      <c r="B64" s="97"/>
    </row>
    <row r="65" spans="1:2" ht="12.75">
      <c r="A65" s="97"/>
      <c r="B65" s="97"/>
    </row>
    <row r="66" spans="1:2" ht="12.75">
      <c r="A66" s="97"/>
      <c r="B66" s="97"/>
    </row>
    <row r="67" spans="1:2" ht="12.75">
      <c r="A67" s="97"/>
      <c r="B67" s="97"/>
    </row>
    <row r="68" spans="1:2" ht="12.75">
      <c r="A68" s="97"/>
      <c r="B68" s="97"/>
    </row>
    <row r="69" spans="1:2" ht="12.75">
      <c r="A69" s="97"/>
      <c r="B69" s="97"/>
    </row>
    <row r="70" spans="1:2" ht="12.75">
      <c r="A70" s="97"/>
      <c r="B70" s="97"/>
    </row>
    <row r="71" spans="1:2" ht="12.75">
      <c r="A71" s="97"/>
      <c r="B71" s="97"/>
    </row>
    <row r="72" spans="1:2" ht="12.75">
      <c r="A72" s="97"/>
      <c r="B72" s="97"/>
    </row>
    <row r="73" spans="1:2" ht="12.75">
      <c r="A73" s="97"/>
      <c r="B73" s="97"/>
    </row>
    <row r="74" spans="1:2" ht="12.75">
      <c r="A74" s="97"/>
      <c r="B74" s="97"/>
    </row>
    <row r="75" spans="1:2" ht="12.75">
      <c r="A75" s="97"/>
      <c r="B75" s="97"/>
    </row>
    <row r="76" spans="1:2" ht="12.75">
      <c r="A76" s="97"/>
      <c r="B76" s="97"/>
    </row>
    <row r="77" spans="1:2" ht="12.75">
      <c r="A77" s="97"/>
      <c r="B77" s="97"/>
    </row>
    <row r="78" spans="1:2" ht="12.75">
      <c r="A78" s="97"/>
      <c r="B78" s="97"/>
    </row>
    <row r="79" spans="1:2" ht="12.75">
      <c r="A79" s="97"/>
      <c r="B79" s="97"/>
    </row>
    <row r="80" spans="1:2" ht="12.75">
      <c r="A80" s="97"/>
      <c r="B80" s="97"/>
    </row>
    <row r="81" spans="1:2" ht="12.75">
      <c r="A81" s="97"/>
      <c r="B81" s="97"/>
    </row>
    <row r="82" spans="1:2" ht="12.75">
      <c r="A82" s="97"/>
      <c r="B82" s="97"/>
    </row>
    <row r="83" spans="1:2" ht="12.75">
      <c r="A83" s="97"/>
      <c r="B83" s="97"/>
    </row>
    <row r="84" spans="1:2" ht="12.75">
      <c r="A84" s="97"/>
      <c r="B84" s="97"/>
    </row>
    <row r="85" spans="1:2" ht="12.75">
      <c r="A85" s="97"/>
      <c r="B85" s="97"/>
    </row>
    <row r="86" spans="1:2" ht="12.75">
      <c r="A86" s="97"/>
      <c r="B86" s="97"/>
    </row>
    <row r="87" spans="1:5" ht="12.75">
      <c r="A87" s="97"/>
      <c r="B87" s="97"/>
      <c r="C87" s="97"/>
      <c r="D87" s="97"/>
      <c r="E87" s="97"/>
    </row>
    <row r="88" spans="1:5" ht="12.75">
      <c r="A88" s="97"/>
      <c r="B88" s="97"/>
      <c r="C88" s="97"/>
      <c r="D88" s="97"/>
      <c r="E88" s="97"/>
    </row>
    <row r="89" spans="1:5" ht="12.75">
      <c r="A89" s="97"/>
      <c r="B89" s="97"/>
      <c r="C89" s="97"/>
      <c r="D89" s="97"/>
      <c r="E89" s="9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2021-02-09T20:05:01Z</cp:lastPrinted>
  <dcterms:created xsi:type="dcterms:W3CDTF">2009-11-01T12:11:22Z</dcterms:created>
  <dcterms:modified xsi:type="dcterms:W3CDTF">2022-02-15T11:24:18Z</dcterms:modified>
  <cp:category/>
  <cp:version/>
  <cp:contentType/>
  <cp:contentStatus/>
</cp:coreProperties>
</file>