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Rezultati" sheetId="1" r:id="rId1"/>
    <sheet name="Evidencija" sheetId="2" r:id="rId2"/>
    <sheet name="Zakljucne" sheetId="3" r:id="rId3"/>
    <sheet name="Sheet1" sheetId="4" r:id="rId4"/>
    <sheet name="Sheet2" sheetId="5" r:id="rId5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<sst xmlns="http://schemas.openxmlformats.org/spreadsheetml/2006/main" count="64" uniqueCount="55">
  <si>
    <t>Broj indeksa</t>
  </si>
  <si>
    <t>OBRAZAC za evidenciju osvojenih poena na predmetu i predlog ocjene</t>
  </si>
  <si>
    <t>STUDIJSKI PROGRAM:</t>
  </si>
  <si>
    <t xml:space="preserve">STUDIJE: 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</si>
  <si>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</si>
  <si>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</si>
  <si>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</si>
  <si>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</si>
  <si>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</si>
  <si>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</si>
  <si>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</si>
  <si>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</si>
  <si>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</si>
  <si>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UKUPNO POENA</t>
  </si>
  <si>
    <t>Evidencioni</t>
  </si>
  <si>
    <t>Redni broj</t>
  </si>
  <si>
    <t>OCJENA</t>
  </si>
  <si>
    <t>Redovni</t>
  </si>
  <si>
    <t>Popravni</t>
  </si>
  <si>
    <t>Prezime i ime</t>
  </si>
  <si>
    <t>Vid</t>
  </si>
  <si>
    <t>ZBIR [100]</t>
  </si>
  <si>
    <t>Predmetni profesor</t>
  </si>
  <si>
    <t>Ukupno poena</t>
  </si>
  <si>
    <t xml:space="preserve">PREDMET: </t>
  </si>
  <si>
    <t>Prodekan za nastavu</t>
  </si>
  <si>
    <t>9</t>
  </si>
  <si>
    <t>Master</t>
  </si>
  <si>
    <t>STUDIJE: Master</t>
  </si>
  <si>
    <t xml:space="preserve">Broj ECTS kredita: </t>
  </si>
  <si>
    <t>STUDIJSKI PROGRAM: Elektoenergetski sistemi</t>
  </si>
  <si>
    <t>2021</t>
  </si>
  <si>
    <t>1022</t>
  </si>
  <si>
    <t>Boško</t>
  </si>
  <si>
    <t>Kovačević</t>
  </si>
  <si>
    <t>OBILAZAK [10]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</si>
  <si>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Optimizacija distributivnih sistema</t>
    </r>
  </si>
  <si>
    <t>Optimizacija distributivnih sistema</t>
  </si>
  <si>
    <t>2022</t>
  </si>
  <si>
    <t>1002</t>
  </si>
  <si>
    <t>Milan</t>
  </si>
  <si>
    <t>Čolović</t>
  </si>
  <si>
    <t>1007</t>
  </si>
  <si>
    <t>Radonja</t>
  </si>
  <si>
    <t>Šoškić</t>
  </si>
  <si>
    <t>1008</t>
  </si>
  <si>
    <t>Radisav</t>
  </si>
  <si>
    <t>Brajković</t>
  </si>
  <si>
    <t>Bojan</t>
  </si>
  <si>
    <t>Jovanović</t>
  </si>
  <si>
    <t>SEMINARSKI RAD [60]</t>
  </si>
  <si>
    <t>ISPIT [30]</t>
  </si>
  <si>
    <t>POP_ISPIT [30]</t>
  </si>
  <si>
    <t>ZAV. ISPIT [30]</t>
  </si>
  <si>
    <t>NASTAVNIK: Prof. dr Zoran Miljanić, dr. Vladan Durković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</si>
</sst>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2"/>
      <name val="Book Antiqua"/>
      <family val="1"/>
    </font>
    <font>
      <sz val="10"/>
      <name val="Verdana"/>
      <family val="2"/>
    </font>
    <font>
      <sz val="12"/>
      <color indexed="63"/>
      <name val="Book Antiqua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4" fillId="34" borderId="1" applyNumberFormat="0" applyAlignment="0" applyProtection="0"/>
    <xf numFmtId="0" fontId="44" fillId="34" borderId="1" applyNumberFormat="0" applyAlignment="0" applyProtection="0"/>
    <xf numFmtId="0" fontId="45" fillId="35" borderId="2" applyNumberFormat="0" applyAlignment="0" applyProtection="0"/>
    <xf numFmtId="0" fontId="45" fillId="35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7" borderId="1" applyNumberFormat="0" applyAlignment="0" applyProtection="0"/>
    <xf numFmtId="0" fontId="51" fillId="37" borderId="1" applyNumberFormat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9" borderId="7" applyNumberFormat="0" applyFont="0" applyAlignment="0" applyProtection="0"/>
    <xf numFmtId="0" fontId="41" fillId="39" borderId="7" applyNumberFormat="0" applyFont="0" applyAlignment="0" applyProtection="0"/>
    <xf numFmtId="0" fontId="54" fillId="34" borderId="8" applyNumberFormat="0" applyAlignment="0" applyProtection="0"/>
    <xf numFmtId="0" fontId="54" fillId="34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95" applyAlignment="1">
      <alignment horizontal="right"/>
      <protection/>
    </xf>
    <xf numFmtId="0" fontId="0" fillId="0" borderId="0" xfId="95" applyAlignment="1">
      <alignment/>
      <protection/>
    </xf>
    <xf numFmtId="0" fontId="1" fillId="0" borderId="0" xfId="95" applyFont="1" applyAlignment="1">
      <alignment/>
      <protection/>
    </xf>
    <xf numFmtId="0" fontId="0" fillId="0" borderId="0" xfId="95" applyFont="1" applyAlignment="1">
      <alignment/>
      <protection/>
    </xf>
    <xf numFmtId="0" fontId="1" fillId="0" borderId="0" xfId="95" applyFont="1">
      <alignment/>
      <protection/>
    </xf>
    <xf numFmtId="0" fontId="1" fillId="0" borderId="0" xfId="95" applyFont="1" applyAlignment="1">
      <alignment vertical="center" wrapText="1"/>
      <protection/>
    </xf>
    <xf numFmtId="0" fontId="0" fillId="0" borderId="0" xfId="95" applyAlignment="1">
      <alignment horizontal="center"/>
      <protection/>
    </xf>
    <xf numFmtId="0" fontId="0" fillId="0" borderId="0" xfId="95">
      <alignment/>
      <protection/>
    </xf>
    <xf numFmtId="0" fontId="1" fillId="0" borderId="0" xfId="95" applyFont="1" applyAlignment="1">
      <alignment horizontal="center"/>
      <protection/>
    </xf>
    <xf numFmtId="0" fontId="0" fillId="0" borderId="0" xfId="95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" fillId="0" borderId="0" xfId="95" applyFont="1" applyBorder="1" applyAlignment="1">
      <alignment/>
      <protection/>
    </xf>
    <xf numFmtId="0" fontId="0" fillId="0" borderId="0" xfId="95" applyFont="1" applyBorder="1" applyAlignment="1">
      <alignment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13" fontId="0" fillId="0" borderId="11" xfId="0" applyNumberFormat="1" applyFont="1" applyFill="1" applyBorder="1" applyAlignment="1">
      <alignment horizontal="center"/>
    </xf>
    <xf numFmtId="49" fontId="7" fillId="0" borderId="12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49" fontId="16" fillId="0" borderId="12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4" xfId="0" applyNumberFormat="1" applyFont="1" applyBorder="1" applyAlignment="1">
      <alignment/>
    </xf>
    <xf numFmtId="0" fontId="17" fillId="0" borderId="14" xfId="0" applyFont="1" applyBorder="1" applyAlignment="1">
      <alignment/>
    </xf>
    <xf numFmtId="0" fontId="15" fillId="0" borderId="0" xfId="95" applyFont="1" applyAlignment="1">
      <alignment horizontal="right"/>
      <protection/>
    </xf>
    <xf numFmtId="0" fontId="15" fillId="0" borderId="0" xfId="95" applyFont="1">
      <alignment/>
      <protection/>
    </xf>
    <xf numFmtId="0" fontId="11" fillId="0" borderId="15" xfId="95" applyFont="1" applyBorder="1" applyAlignment="1">
      <alignment/>
      <protection/>
    </xf>
    <xf numFmtId="0" fontId="12" fillId="0" borderId="16" xfId="95" applyFont="1" applyBorder="1" applyAlignment="1">
      <alignment horizontal="left"/>
      <protection/>
    </xf>
    <xf numFmtId="0" fontId="0" fillId="0" borderId="16" xfId="95" applyBorder="1" applyAlignment="1">
      <alignment horizontal="right"/>
      <protection/>
    </xf>
    <xf numFmtId="0" fontId="0" fillId="0" borderId="16" xfId="95" applyBorder="1" applyAlignment="1">
      <alignment/>
      <protection/>
    </xf>
    <xf numFmtId="0" fontId="0" fillId="0" borderId="17" xfId="95" applyBorder="1" applyAlignment="1">
      <alignment horizontal="right"/>
      <protection/>
    </xf>
    <xf numFmtId="0" fontId="15" fillId="0" borderId="12" xfId="95" applyFont="1" applyBorder="1" applyAlignment="1">
      <alignment/>
      <protection/>
    </xf>
    <xf numFmtId="0" fontId="15" fillId="0" borderId="0" xfId="95" applyFont="1" applyBorder="1" applyAlignment="1">
      <alignment horizontal="left"/>
      <protection/>
    </xf>
    <xf numFmtId="0" fontId="15" fillId="0" borderId="0" xfId="95" applyFont="1" applyBorder="1" applyAlignment="1">
      <alignment horizontal="right"/>
      <protection/>
    </xf>
    <xf numFmtId="0" fontId="15" fillId="0" borderId="0" xfId="95" applyFont="1" applyBorder="1" applyAlignment="1">
      <alignment/>
      <protection/>
    </xf>
    <xf numFmtId="0" fontId="15" fillId="0" borderId="13" xfId="95" applyFont="1" applyBorder="1" applyAlignment="1">
      <alignment horizontal="right"/>
      <protection/>
    </xf>
    <xf numFmtId="0" fontId="18" fillId="0" borderId="18" xfId="95" applyFont="1" applyBorder="1" applyAlignment="1">
      <alignment/>
      <protection/>
    </xf>
    <xf numFmtId="0" fontId="18" fillId="0" borderId="14" xfId="95" applyFont="1" applyBorder="1" applyAlignment="1">
      <alignment horizontal="left"/>
      <protection/>
    </xf>
    <xf numFmtId="0" fontId="15" fillId="0" borderId="14" xfId="95" applyFont="1" applyBorder="1" applyAlignment="1">
      <alignment horizontal="right"/>
      <protection/>
    </xf>
    <xf numFmtId="0" fontId="15" fillId="0" borderId="14" xfId="95" applyFont="1" applyBorder="1" applyAlignment="1">
      <alignment/>
      <protection/>
    </xf>
    <xf numFmtId="0" fontId="15" fillId="0" borderId="19" xfId="95" applyFont="1" applyBorder="1" applyAlignment="1">
      <alignment horizontal="right"/>
      <protection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/>
    </xf>
    <xf numFmtId="49" fontId="8" fillId="0" borderId="20" xfId="0" applyNumberFormat="1" applyFont="1" applyBorder="1" applyAlignment="1">
      <alignment horizont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40" borderId="0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center"/>
    </xf>
    <xf numFmtId="0" fontId="20" fillId="40" borderId="11" xfId="96" applyFont="1" applyFill="1" applyBorder="1" applyAlignment="1">
      <alignment wrapText="1"/>
      <protection/>
    </xf>
    <xf numFmtId="0" fontId="0" fillId="0" borderId="11" xfId="96" applyFont="1" applyBorder="1">
      <alignment/>
      <protection/>
    </xf>
    <xf numFmtId="213" fontId="0" fillId="0" borderId="1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9" fontId="0" fillId="0" borderId="18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1" xfId="95" applyNumberFormat="1" applyBorder="1" applyAlignment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13" fontId="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40" borderId="22" xfId="0" applyFont="1" applyFill="1" applyBorder="1" applyAlignment="1">
      <alignment horizontal="center"/>
    </xf>
    <xf numFmtId="49" fontId="1" fillId="40" borderId="22" xfId="0" applyNumberFormat="1" applyFont="1" applyFill="1" applyBorder="1" applyAlignment="1">
      <alignment horizontal="center"/>
    </xf>
    <xf numFmtId="0" fontId="15" fillId="0" borderId="14" xfId="95" applyFont="1" applyBorder="1" applyAlignment="1">
      <alignment horizontal="right"/>
      <protection/>
    </xf>
    <xf numFmtId="0" fontId="15" fillId="0" borderId="14" xfId="95" applyFont="1" applyBorder="1">
      <alignment/>
      <protection/>
    </xf>
    <xf numFmtId="0" fontId="1" fillId="0" borderId="11" xfId="95" applyFont="1" applyBorder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8" fillId="0" borderId="23" xfId="0" applyFont="1" applyBorder="1" applyAlignment="1">
      <alignment vertical="center"/>
    </xf>
    <xf numFmtId="0" fontId="14" fillId="40" borderId="20" xfId="96" applyFont="1" applyFill="1" applyBorder="1" applyAlignment="1">
      <alignment wrapText="1"/>
      <protection/>
    </xf>
    <xf numFmtId="0" fontId="0" fillId="0" borderId="20" xfId="96" applyBorder="1">
      <alignment/>
      <protection/>
    </xf>
    <xf numFmtId="0" fontId="0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8" fillId="0" borderId="0" xfId="95" applyFont="1" applyBorder="1" applyAlignment="1">
      <alignment horizontal="left"/>
      <protection/>
    </xf>
    <xf numFmtId="0" fontId="58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8" fillId="0" borderId="12" xfId="95" applyFont="1" applyBorder="1" applyAlignment="1">
      <alignment/>
      <protection/>
    </xf>
    <xf numFmtId="0" fontId="8" fillId="0" borderId="16" xfId="0" applyFont="1" applyBorder="1" applyAlignment="1">
      <alignment vertical="center"/>
    </xf>
    <xf numFmtId="0" fontId="9" fillId="0" borderId="24" xfId="0" applyNumberFormat="1" applyFont="1" applyFill="1" applyBorder="1" applyAlignment="1">
      <alignment horizontal="center"/>
    </xf>
    <xf numFmtId="0" fontId="41" fillId="0" borderId="0" xfId="94">
      <alignment/>
      <protection/>
    </xf>
    <xf numFmtId="0" fontId="1" fillId="40" borderId="25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9" fillId="0" borderId="16" xfId="0" applyFont="1" applyBorder="1" applyAlignment="1">
      <alignment horizontal="center"/>
    </xf>
    <xf numFmtId="0" fontId="0" fillId="0" borderId="0" xfId="96" applyBorder="1">
      <alignment/>
      <protection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8" fillId="0" borderId="26" xfId="0" applyNumberFormat="1" applyFont="1" applyFill="1" applyBorder="1" applyAlignment="1">
      <alignment horizontal="center"/>
    </xf>
    <xf numFmtId="0" fontId="8" fillId="0" borderId="27" xfId="0" applyNumberFormat="1" applyFont="1" applyFill="1" applyBorder="1" applyAlignment="1">
      <alignment horizontal="center"/>
    </xf>
    <xf numFmtId="213" fontId="59" fillId="0" borderId="11" xfId="0" applyNumberFormat="1" applyFont="1" applyBorder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/>
    </xf>
    <xf numFmtId="0" fontId="9" fillId="0" borderId="28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29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18" fillId="0" borderId="0" xfId="95" applyFont="1" applyAlignment="1">
      <alignment horizontal="center"/>
      <protection/>
    </xf>
    <xf numFmtId="0" fontId="1" fillId="0" borderId="10" xfId="97" applyFont="1" applyFill="1" applyBorder="1" applyAlignment="1">
      <alignment horizontal="center" vertical="center" wrapText="1"/>
      <protection/>
    </xf>
    <xf numFmtId="0" fontId="1" fillId="0" borderId="20" xfId="97" applyFont="1" applyFill="1" applyBorder="1" applyAlignment="1">
      <alignment horizontal="center" vertical="center" wrapText="1"/>
      <protection/>
    </xf>
    <xf numFmtId="0" fontId="1" fillId="0" borderId="30" xfId="97" applyFont="1" applyFill="1" applyBorder="1" applyAlignment="1">
      <alignment horizontal="center" vertical="center" wrapText="1"/>
      <protection/>
    </xf>
    <xf numFmtId="0" fontId="1" fillId="0" borderId="31" xfId="97" applyFont="1" applyFill="1" applyBorder="1" applyAlignment="1">
      <alignment horizontal="center" vertical="center" wrapText="1"/>
      <protection/>
    </xf>
    <xf numFmtId="0" fontId="1" fillId="0" borderId="32" xfId="97" applyFont="1" applyFill="1" applyBorder="1" applyAlignment="1">
      <alignment horizontal="center" vertical="center" wrapText="1"/>
      <protection/>
    </xf>
    <xf numFmtId="0" fontId="1" fillId="0" borderId="33" xfId="97" applyFont="1" applyFill="1" applyBorder="1" applyAlignment="1">
      <alignment horizontal="center" vertical="center" wrapText="1"/>
      <protection/>
    </xf>
    <xf numFmtId="0" fontId="1" fillId="0" borderId="34" xfId="95" applyFont="1" applyFill="1" applyBorder="1" applyAlignment="1">
      <alignment horizontal="center"/>
      <protection/>
    </xf>
    <xf numFmtId="0" fontId="1" fillId="0" borderId="28" xfId="95" applyFont="1" applyFill="1" applyBorder="1" applyAlignment="1">
      <alignment horizontal="center"/>
      <protection/>
    </xf>
    <xf numFmtId="0" fontId="1" fillId="0" borderId="10" xfId="95" applyFont="1" applyFill="1" applyBorder="1" applyAlignment="1">
      <alignment horizontal="center"/>
      <protection/>
    </xf>
    <xf numFmtId="0" fontId="1" fillId="0" borderId="20" xfId="95" applyFont="1" applyFill="1" applyBorder="1" applyAlignment="1">
      <alignment horizontal="center"/>
      <protection/>
    </xf>
    <xf numFmtId="0" fontId="1" fillId="0" borderId="29" xfId="95" applyFont="1" applyFill="1" applyBorder="1" applyAlignment="1">
      <alignment horizontal="center"/>
      <protection/>
    </xf>
  </cellXfs>
  <cellStyles count="9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rmal_Obrasci" xfId="95"/>
    <cellStyle name="Normal_Rezultati" xfId="96"/>
    <cellStyle name="Normal_Sheet1" xfId="97"/>
    <cellStyle name="Note" xfId="98"/>
    <cellStyle name="Note 2" xfId="99"/>
    <cellStyle name="Output" xfId="100"/>
    <cellStyle name="Output 2" xfId="101"/>
    <cellStyle name="Percent" xfId="102"/>
    <cellStyle name="Title" xfId="103"/>
    <cellStyle name="Title 2" xfId="104"/>
    <cellStyle name="Total" xfId="105"/>
    <cellStyle name="Total 2" xfId="106"/>
    <cellStyle name="Warning Text" xfId="107"/>
    <cellStyle name="Warning Text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tabSelected="1" zoomScalePageLayoutView="0" workbookViewId="0" topLeftCell="A1">
      <pane ySplit="1" topLeftCell="A3" activePane="bottomLeft" state="frozen"/>
      <selection pane="topLeft" activeCell="A1" sqref="A1"/>
      <selection pane="bottomLeft" activeCell="F6" sqref="F6"/>
    </sheetView>
  </sheetViews>
  <sheetFormatPr defaultColWidth="9.140625" defaultRowHeight="12.75"/>
  <cols>
    <col min="1" max="1" width="11.140625" style="0" customWidth="1"/>
    <col min="2" max="2" width="13.28125" style="1" customWidth="1"/>
    <col min="3" max="4" width="19.7109375" style="0" customWidth="1"/>
    <col min="5" max="5" width="22.7109375" style="0" customWidth="1"/>
    <col min="6" max="6" width="14.00390625" style="0" customWidth="1"/>
    <col min="7" max="7" width="14.8515625" style="0" customWidth="1"/>
    <col min="8" max="8" width="11.421875" style="0" customWidth="1"/>
    <col min="9" max="10" width="8.8515625" style="0" customWidth="1"/>
    <col min="11" max="11" width="12.00390625" style="0" customWidth="1"/>
    <col min="12" max="12" width="14.57421875" style="0" customWidth="1"/>
    <col min="13" max="13" width="7.421875" style="0" customWidth="1"/>
    <col min="14" max="14" width="12.140625" style="0" customWidth="1"/>
    <col min="15" max="15" width="7.8515625" style="0" customWidth="1"/>
    <col min="16" max="16" width="13.00390625" style="0" customWidth="1"/>
    <col min="17" max="17" width="12.421875" style="0" customWidth="1"/>
    <col min="18" max="18" width="12.00390625" style="0" customWidth="1"/>
  </cols>
  <sheetData>
    <row r="1" spans="1:19" ht="13.5" thickBot="1">
      <c r="A1" s="77" t="s">
        <v>15</v>
      </c>
      <c r="B1" s="78" t="s">
        <v>0</v>
      </c>
      <c r="C1" s="77" t="s">
        <v>12</v>
      </c>
      <c r="D1" s="97" t="s">
        <v>35</v>
      </c>
      <c r="E1" s="77" t="s">
        <v>50</v>
      </c>
      <c r="F1" s="77" t="s">
        <v>51</v>
      </c>
      <c r="G1" s="77" t="s">
        <v>52</v>
      </c>
      <c r="H1" s="77" t="s">
        <v>21</v>
      </c>
      <c r="I1" s="77" t="s">
        <v>16</v>
      </c>
      <c r="J1" s="72"/>
      <c r="K1" s="25"/>
      <c r="L1" s="22"/>
      <c r="M1" s="22"/>
      <c r="N1" s="22"/>
      <c r="O1" s="72"/>
      <c r="P1" s="25"/>
      <c r="Q1" s="22"/>
      <c r="R1" s="22"/>
      <c r="S1" s="22"/>
    </row>
    <row r="2" spans="1:19" ht="12.75">
      <c r="A2" s="59">
        <f>1</f>
        <v>1</v>
      </c>
      <c r="B2" s="98" t="str">
        <f>Sheet1!A2&amp;"/"&amp;Sheet1!B2</f>
        <v>1002/2022</v>
      </c>
      <c r="C2" s="98" t="str">
        <f>Sheet1!C2&amp;" "&amp;Sheet1!D2</f>
        <v>Milan Čolović</v>
      </c>
      <c r="D2" s="98">
        <v>10</v>
      </c>
      <c r="E2" s="63">
        <v>50</v>
      </c>
      <c r="F2" s="62"/>
      <c r="G2" s="62"/>
      <c r="H2" s="75">
        <f>E2+D2+IF(G2,G2,F2)</f>
        <v>60</v>
      </c>
      <c r="I2" s="76" t="str">
        <f>IF(H2&gt;=90,"A",IF(H2&gt;=80,"B",IF(H2&gt;=70,"C",IF(H2&gt;=60,"D",IF(H2&gt;=50,"E","F")))))</f>
        <v>D</v>
      </c>
      <c r="J2" s="21"/>
      <c r="K2" s="25"/>
      <c r="L2" s="74"/>
      <c r="M2" s="21"/>
      <c r="N2" s="21"/>
      <c r="O2" s="21"/>
      <c r="P2" s="25"/>
      <c r="Q2" s="74"/>
      <c r="R2" s="21"/>
      <c r="S2" s="22"/>
    </row>
    <row r="3" spans="1:19" ht="12.75">
      <c r="A3" s="59">
        <v>2</v>
      </c>
      <c r="B3" s="98" t="str">
        <f>Sheet1!A3&amp;"/"&amp;Sheet1!B3</f>
        <v>1007/2022</v>
      </c>
      <c r="C3" s="98" t="str">
        <f>Sheet1!C3&amp;" "&amp;Sheet1!D3</f>
        <v>Radonja Šoškić</v>
      </c>
      <c r="D3" s="98"/>
      <c r="E3" s="63"/>
      <c r="F3" s="62"/>
      <c r="G3" s="62"/>
      <c r="H3" s="75">
        <f>E3+D3+IF(G3,G3,F3)</f>
        <v>0</v>
      </c>
      <c r="I3" s="76" t="str">
        <f>IF(H3&gt;=90,"A",IF(H3&gt;=80,"B",IF(H3&gt;=70,"C",IF(H3&gt;=60,"D",IF(H3&gt;=50,"E","F")))))</f>
        <v>F</v>
      </c>
      <c r="J3" s="21"/>
      <c r="K3" s="21"/>
      <c r="L3" s="21"/>
      <c r="M3" s="21"/>
      <c r="N3" s="21"/>
      <c r="O3" s="21"/>
      <c r="P3" s="24"/>
      <c r="Q3" s="21"/>
      <c r="R3" s="22"/>
      <c r="S3" s="22"/>
    </row>
    <row r="4" spans="1:19" ht="12.75">
      <c r="A4" s="59">
        <f>A3+1</f>
        <v>3</v>
      </c>
      <c r="B4" s="98" t="str">
        <f>Sheet1!A4&amp;"/"&amp;Sheet1!B4</f>
        <v>1008/2022</v>
      </c>
      <c r="C4" s="98" t="str">
        <f>Sheet1!C4&amp;" "&amp;Sheet1!D4</f>
        <v>Radisav Brajković</v>
      </c>
      <c r="D4" s="98"/>
      <c r="E4" s="63"/>
      <c r="F4" s="26"/>
      <c r="G4" s="106"/>
      <c r="H4" s="75">
        <f>E4+D4+IF(G4,G4,F4)</f>
        <v>0</v>
      </c>
      <c r="I4" s="76" t="str">
        <f>IF(H4&gt;=90,"A",IF(H4&gt;=80,"B",IF(H4&gt;=70,"C",IF(H4&gt;=60,"D",IF(H4&gt;=50,"E","F")))))</f>
        <v>F</v>
      </c>
      <c r="J4" s="21"/>
      <c r="K4" s="69"/>
      <c r="L4" s="21"/>
      <c r="M4" s="21"/>
      <c r="N4" s="21"/>
      <c r="O4" s="21"/>
      <c r="P4" s="24"/>
      <c r="Q4" s="21"/>
      <c r="R4" s="22"/>
      <c r="S4" s="22"/>
    </row>
    <row r="5" spans="1:21" ht="15.75">
      <c r="A5" s="59">
        <v>4</v>
      </c>
      <c r="B5" s="98" t="str">
        <f>Sheet1!A5&amp;"/"&amp;Sheet1!B5</f>
        <v>9/2021</v>
      </c>
      <c r="C5" s="98" t="str">
        <f>Sheet1!C5&amp;" "&amp;Sheet1!D5</f>
        <v>Bojan Jovanović</v>
      </c>
      <c r="D5" s="98"/>
      <c r="E5" s="63"/>
      <c r="F5" s="62"/>
      <c r="G5" s="62"/>
      <c r="H5" s="75">
        <f>E5+D5+IF(G5,G5,F5)</f>
        <v>0</v>
      </c>
      <c r="I5" s="76" t="str">
        <f>IF(H5&gt;=90,"A",IF(H5&gt;=80,"B",IF(H5&gt;=70,"C",IF(H5&gt;=60,"D",IF(H5&gt;=50,"E","F")))))</f>
        <v>F</v>
      </c>
      <c r="J5" s="73"/>
      <c r="K5" s="71"/>
      <c r="L5" s="15"/>
      <c r="M5" s="15"/>
      <c r="N5" s="15"/>
      <c r="O5" s="15"/>
      <c r="P5" s="15"/>
      <c r="Q5" s="58"/>
      <c r="R5" s="56"/>
      <c r="S5" s="57"/>
      <c r="T5" s="15"/>
      <c r="U5" s="15"/>
    </row>
    <row r="6" spans="1:21" ht="12.75">
      <c r="A6" s="59">
        <v>5</v>
      </c>
      <c r="B6" s="98" t="str">
        <f>Sheet1!A6&amp;"/"&amp;Sheet1!B6</f>
        <v>1022/2021</v>
      </c>
      <c r="C6" s="98" t="str">
        <f>Sheet1!C6&amp;" "&amp;Sheet1!D6</f>
        <v>Boško Kovačević</v>
      </c>
      <c r="D6" s="98">
        <v>10</v>
      </c>
      <c r="E6" s="63">
        <v>38</v>
      </c>
      <c r="F6" s="106">
        <v>5</v>
      </c>
      <c r="G6" s="62"/>
      <c r="H6" s="75">
        <f>E6+D6+IF(G6,G6,F6)</f>
        <v>53</v>
      </c>
      <c r="I6" s="76" t="str">
        <f>IF(H6&gt;=90,"A",IF(H6&gt;=80,"B",IF(H6&gt;=70,"C",IF(H6&gt;=60,"D",IF(H6&gt;=50,"E","F")))))</f>
        <v>E</v>
      </c>
      <c r="J6" s="15"/>
      <c r="K6" s="70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3:11" ht="12.75">
      <c r="C7" s="1"/>
      <c r="D7" s="1"/>
      <c r="K7" s="23"/>
    </row>
    <row r="8" spans="3:11" ht="12.75">
      <c r="C8" s="1"/>
      <c r="D8" s="1"/>
      <c r="K8" s="23"/>
    </row>
    <row r="9" spans="3:11" ht="12.75">
      <c r="C9" s="1"/>
      <c r="D9" s="1"/>
      <c r="K9" s="23"/>
    </row>
    <row r="10" spans="3:11" ht="12.75">
      <c r="C10" s="1"/>
      <c r="D10" s="1"/>
      <c r="K10" s="23"/>
    </row>
    <row r="11" spans="3:11" ht="12.75">
      <c r="C11" s="1"/>
      <c r="D11" s="1"/>
      <c r="K11" s="23"/>
    </row>
    <row r="12" spans="3:11" ht="12.75">
      <c r="C12" s="1"/>
      <c r="D12" s="1"/>
      <c r="K12" s="23"/>
    </row>
    <row r="13" spans="3:11" ht="12.75">
      <c r="C13" s="1"/>
      <c r="D13" s="1"/>
      <c r="K13" s="23"/>
    </row>
    <row r="14" spans="3:11" ht="12.75">
      <c r="C14" s="1"/>
      <c r="D14" s="1"/>
      <c r="K14" s="23"/>
    </row>
    <row r="15" spans="3:11" ht="12.75">
      <c r="C15" s="1"/>
      <c r="D15" s="1"/>
      <c r="K15" s="23"/>
    </row>
    <row r="16" spans="3:11" ht="12.75">
      <c r="C16" s="1"/>
      <c r="D16" s="1"/>
      <c r="K16" s="23"/>
    </row>
    <row r="17" spans="3:11" ht="12.75">
      <c r="C17" s="1"/>
      <c r="D17" s="1"/>
      <c r="K17" s="23"/>
    </row>
    <row r="18" spans="3:11" ht="12.75">
      <c r="C18" s="1"/>
      <c r="D18" s="1"/>
      <c r="K18" s="23"/>
    </row>
    <row r="19" spans="3:11" ht="12.75">
      <c r="C19" s="1"/>
      <c r="D19" s="1"/>
      <c r="K19" s="23"/>
    </row>
    <row r="20" spans="3:11" ht="12.75">
      <c r="C20" s="1"/>
      <c r="D20" s="1"/>
      <c r="K20" s="23"/>
    </row>
    <row r="21" spans="3:11" ht="12.75">
      <c r="C21" s="1"/>
      <c r="D21" s="1"/>
      <c r="K21" s="23"/>
    </row>
    <row r="22" spans="3:11" ht="12.75">
      <c r="C22" s="1"/>
      <c r="D22" s="1"/>
      <c r="K22" s="23"/>
    </row>
    <row r="23" spans="3:11" ht="12.75">
      <c r="C23" s="1"/>
      <c r="D23" s="1"/>
      <c r="K23" s="23"/>
    </row>
    <row r="24" spans="3:11" ht="12.75">
      <c r="C24" s="1"/>
      <c r="D24" s="1"/>
      <c r="K24" s="23"/>
    </row>
    <row r="25" spans="3:11" ht="12.75">
      <c r="C25" s="1"/>
      <c r="D25" s="1"/>
      <c r="K25" s="23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12" sqref="B12:C17"/>
    </sheetView>
  </sheetViews>
  <sheetFormatPr defaultColWidth="9.140625" defaultRowHeight="12.75"/>
  <cols>
    <col min="1" max="1" width="13.00390625" style="14" customWidth="1"/>
    <col min="2" max="3" width="22.28125" style="12" customWidth="1"/>
    <col min="4" max="4" width="21.140625" style="13" customWidth="1"/>
    <col min="5" max="5" width="17.7109375" style="13" customWidth="1"/>
    <col min="6" max="6" width="19.57421875" style="13" customWidth="1"/>
    <col min="7" max="7" width="13.57421875" style="13" customWidth="1"/>
    <col min="8" max="8" width="13.28125" style="12" customWidth="1"/>
    <col min="9" max="9" width="6.7109375" style="12" customWidth="1"/>
    <col min="10" max="16384" width="9.140625" style="12" customWidth="1"/>
  </cols>
  <sheetData>
    <row r="1" spans="1:10" ht="18.75" customHeight="1">
      <c r="A1" s="114" t="s">
        <v>1</v>
      </c>
      <c r="B1" s="115"/>
      <c r="C1" s="115"/>
      <c r="D1" s="115"/>
      <c r="E1" s="115"/>
      <c r="F1" s="115"/>
      <c r="G1" s="107"/>
      <c r="H1" s="108"/>
      <c r="I1" s="17"/>
      <c r="J1" s="17"/>
    </row>
    <row r="2" spans="1:10" ht="15">
      <c r="A2" s="27" t="s">
        <v>2</v>
      </c>
      <c r="B2" s="17"/>
      <c r="C2" s="17"/>
      <c r="D2" s="16"/>
      <c r="E2" s="28" t="s">
        <v>3</v>
      </c>
      <c r="F2" s="54" t="s">
        <v>27</v>
      </c>
      <c r="G2" s="82"/>
      <c r="H2" s="29"/>
      <c r="I2" s="17"/>
      <c r="J2" s="17"/>
    </row>
    <row r="3" spans="1:10" ht="15">
      <c r="A3" s="31" t="s">
        <v>36</v>
      </c>
      <c r="B3" s="53"/>
      <c r="C3" s="53"/>
      <c r="D3" s="16"/>
      <c r="E3" s="16"/>
      <c r="F3" s="16"/>
      <c r="G3" s="17"/>
      <c r="H3" s="29"/>
      <c r="I3" s="17"/>
      <c r="J3" s="17"/>
    </row>
    <row r="4" spans="1:10" ht="12.75" customHeight="1" thickBot="1">
      <c r="A4" s="64"/>
      <c r="B4" s="65"/>
      <c r="C4" s="65"/>
      <c r="D4" s="66"/>
      <c r="E4" s="66"/>
      <c r="F4" s="66"/>
      <c r="G4" s="65"/>
      <c r="H4" s="67"/>
      <c r="I4" s="17"/>
      <c r="J4" s="17"/>
    </row>
    <row r="5" spans="1:9" ht="26.25" customHeight="1" thickBot="1">
      <c r="A5" s="30" t="s">
        <v>14</v>
      </c>
      <c r="B5" s="18"/>
      <c r="C5" s="99"/>
      <c r="D5" s="94"/>
      <c r="E5" s="83"/>
      <c r="F5" s="83"/>
      <c r="G5" s="111" t="s">
        <v>13</v>
      </c>
      <c r="H5" s="111" t="s">
        <v>4</v>
      </c>
      <c r="I5" s="17"/>
    </row>
    <row r="6" spans="1:9" ht="13.5" thickBot="1">
      <c r="A6" s="55" t="s">
        <v>5</v>
      </c>
      <c r="B6" s="101" t="s">
        <v>12</v>
      </c>
      <c r="C6" s="102" t="s">
        <v>35</v>
      </c>
      <c r="D6" s="103" t="s">
        <v>50</v>
      </c>
      <c r="E6" s="109" t="s">
        <v>53</v>
      </c>
      <c r="F6" s="110"/>
      <c r="G6" s="112"/>
      <c r="H6" s="112"/>
      <c r="I6" s="17"/>
    </row>
    <row r="7" spans="1:9" ht="12.75">
      <c r="A7" s="84"/>
      <c r="B7" s="85"/>
      <c r="C7" s="100"/>
      <c r="D7" s="95"/>
      <c r="E7" s="104" t="s">
        <v>17</v>
      </c>
      <c r="F7" s="105" t="s">
        <v>18</v>
      </c>
      <c r="G7" s="113"/>
      <c r="H7" s="113"/>
      <c r="I7" s="17"/>
    </row>
    <row r="8" spans="1:9" ht="12.75">
      <c r="A8" s="60" t="str">
        <f>IF(ISBLANK(Rezultati!B2),"",Rezultati!B2)</f>
        <v>1002/2022</v>
      </c>
      <c r="B8" s="61" t="str">
        <f>IF(ISBLANK(Rezultati!C2),"",Rezultati!C2)</f>
        <v>Milan Čolović</v>
      </c>
      <c r="C8" s="61">
        <f>IF(ISBLANK(Rezultati!D2),"",Rezultati!D2)</f>
        <v>10</v>
      </c>
      <c r="D8" s="86">
        <f>IF(ISBLANK(Rezultati!E2),"",Rezultati!E2)</f>
        <v>50</v>
      </c>
      <c r="E8" s="86">
        <f>IF(ISBLANK(Rezultati!F2),"",Rezultati!F2)</f>
      </c>
      <c r="F8" s="86">
        <f>IF(ISBLANK(Rezultati!G2),"",Rezultati!G2)</f>
      </c>
      <c r="G8" s="86">
        <f>IF(ISBLANK(Rezultati!H2),"",Rezultati!H2)</f>
        <v>60</v>
      </c>
      <c r="H8" s="87" t="str">
        <f>IF(Rezultati!H2&lt;50,"F",IF(Rezultati!H2&lt;60,"E",IF(Rezultati!H2&lt;70,"D",IF(Rezultati!H2&lt;80,"C",IF(Rezultati!H2&lt;90,"B","A")))))</f>
        <v>D</v>
      </c>
      <c r="I8" s="17"/>
    </row>
    <row r="9" spans="1:9" ht="12.75">
      <c r="A9" s="60" t="str">
        <f>IF(ISBLANK(Rezultati!B3),"",Rezultati!B3)</f>
        <v>1007/2022</v>
      </c>
      <c r="B9" s="61" t="str">
        <f>IF(ISBLANK(Rezultati!C3),"",Rezultati!C3)</f>
        <v>Radonja Šoškić</v>
      </c>
      <c r="C9" s="61">
        <f>IF(ISBLANK(Rezultati!D3),"",Rezultati!D3)</f>
      </c>
      <c r="D9" s="86">
        <f>IF(ISBLANK(Rezultati!E3),"",Rezultati!E3)</f>
      </c>
      <c r="E9" s="86">
        <f>IF(ISBLANK(Rezultati!F3),"",Rezultati!F3)</f>
      </c>
      <c r="F9" s="86">
        <f>IF(ISBLANK(Rezultati!G3),"",Rezultati!G3)</f>
      </c>
      <c r="G9" s="86">
        <f>IF(ISBLANK(Rezultati!H3),"",Rezultati!H3)</f>
        <v>0</v>
      </c>
      <c r="H9" s="87" t="str">
        <f>IF(Rezultati!H3&lt;50,"F",IF(Rezultati!H3&lt;60,"E",IF(Rezultati!H3&lt;70,"D",IF(Rezultati!H3&lt;80,"C",IF(Rezultati!H3&lt;90,"B","A")))))</f>
        <v>F</v>
      </c>
      <c r="I9" s="17"/>
    </row>
    <row r="10" spans="1:9" ht="12.75">
      <c r="A10" s="60" t="str">
        <f>IF(ISBLANK(Rezultati!B4),"",Rezultati!B4)</f>
        <v>1008/2022</v>
      </c>
      <c r="B10" s="61" t="str">
        <f>IF(ISBLANK(Rezultati!C4),"",Rezultati!C4)</f>
        <v>Radisav Brajković</v>
      </c>
      <c r="C10" s="61">
        <f>IF(ISBLANK(Rezultati!D4),"",Rezultati!D4)</f>
      </c>
      <c r="D10" s="86">
        <f>IF(ISBLANK(Rezultati!E4),"",Rezultati!E4)</f>
      </c>
      <c r="E10" s="86">
        <f>IF(ISBLANK(Rezultati!F4),"",Rezultati!F4)</f>
      </c>
      <c r="F10" s="86">
        <f>IF(ISBLANK(Rezultati!G4),"",Rezultati!G4)</f>
      </c>
      <c r="G10" s="86">
        <f>IF(ISBLANK(Rezultati!H4),"",Rezultati!H4)</f>
        <v>0</v>
      </c>
      <c r="H10" s="87" t="str">
        <f>IF(Rezultati!H4&lt;50,"F",IF(Rezultati!H4&lt;60,"E",IF(Rezultati!H4&lt;70,"D",IF(Rezultati!H4&lt;80,"C",IF(Rezultati!H4&lt;90,"B","A")))))</f>
        <v>F</v>
      </c>
      <c r="I10" s="17"/>
    </row>
    <row r="11" spans="1:8" ht="12.75">
      <c r="A11" s="60" t="str">
        <f>IF(ISBLANK(Rezultati!B5),"",Rezultati!B5)</f>
        <v>9/2021</v>
      </c>
      <c r="B11" s="61" t="str">
        <f>IF(ISBLANK(Rezultati!C5),"",Rezultati!C5)</f>
        <v>Bojan Jovanović</v>
      </c>
      <c r="C11" s="61">
        <f>IF(ISBLANK(Rezultati!D5),"",Rezultati!D5)</f>
      </c>
      <c r="D11" s="86">
        <f>IF(ISBLANK(Rezultati!E5),"",Rezultati!E5)</f>
      </c>
      <c r="E11" s="86">
        <f>IF(ISBLANK(Rezultati!F5),"",Rezultati!F5)</f>
      </c>
      <c r="F11" s="86">
        <f>IF(ISBLANK(Rezultati!G5),"",Rezultati!G5)</f>
      </c>
      <c r="G11" s="86">
        <f>IF(ISBLANK(Rezultati!H5),"",Rezultati!H5)</f>
        <v>0</v>
      </c>
      <c r="H11" s="87" t="str">
        <f>IF(Rezultati!H5&lt;50,"F",IF(Rezultati!H5&lt;60,"E",IF(Rezultati!H5&lt;70,"D",IF(Rezultati!H5&lt;80,"C",IF(Rezultati!H5&lt;90,"B","A")))))</f>
        <v>F</v>
      </c>
    </row>
    <row r="12" spans="6:7" ht="12.75">
      <c r="F12" s="92" t="s">
        <v>22</v>
      </c>
      <c r="G12" s="33"/>
    </row>
    <row r="13" spans="6:7" ht="15.75">
      <c r="F13" s="91"/>
      <c r="G13" s="33"/>
    </row>
    <row r="14" spans="6:7" ht="12.75">
      <c r="F14" s="32"/>
      <c r="G14" s="33"/>
    </row>
    <row r="15" spans="6:8" ht="13.5" thickBot="1">
      <c r="F15" s="34"/>
      <c r="G15" s="35"/>
      <c r="H15" s="65"/>
    </row>
    <row r="16" ht="12.75">
      <c r="G16" s="12"/>
    </row>
    <row r="17" ht="12.75">
      <c r="G17" s="12"/>
    </row>
    <row r="18" ht="12.75">
      <c r="G18" s="12"/>
    </row>
    <row r="19" ht="12.75">
      <c r="G19" s="12"/>
    </row>
    <row r="20" ht="12.75">
      <c r="G20" s="12"/>
    </row>
    <row r="21" ht="12.75">
      <c r="G21" s="12"/>
    </row>
    <row r="22" ht="12.75">
      <c r="G22" s="12"/>
    </row>
    <row r="23" ht="12.75">
      <c r="G23" s="12"/>
    </row>
    <row r="24" ht="12.75">
      <c r="G24" s="12"/>
    </row>
    <row r="25" ht="12.75">
      <c r="G25" s="12"/>
    </row>
    <row r="26" ht="12.75">
      <c r="G26" s="12"/>
    </row>
    <row r="27" ht="12.75">
      <c r="G27" s="12"/>
    </row>
    <row r="28" ht="12.75">
      <c r="G28" s="12"/>
    </row>
    <row r="29" ht="12.75">
      <c r="G29" s="12"/>
    </row>
    <row r="30" ht="12.75">
      <c r="G30" s="12"/>
    </row>
    <row r="31" ht="12.75">
      <c r="G31" s="12"/>
    </row>
    <row r="32" ht="12.75">
      <c r="G32" s="12"/>
    </row>
    <row r="33" ht="12.75">
      <c r="G33" s="12"/>
    </row>
    <row r="34" ht="12.75">
      <c r="G34" s="12"/>
    </row>
    <row r="52" spans="6:7" ht="12.75">
      <c r="F52" s="12"/>
      <c r="G52" s="12"/>
    </row>
    <row r="53" spans="6:7" ht="12.75">
      <c r="F53" s="12"/>
      <c r="G53" s="12"/>
    </row>
    <row r="54" spans="6:7" ht="12.75">
      <c r="F54" s="12"/>
      <c r="G54" s="12"/>
    </row>
    <row r="55" spans="6:7" ht="12.75">
      <c r="F55" s="12"/>
      <c r="G55" s="12"/>
    </row>
    <row r="56" spans="6:7" ht="12.75">
      <c r="F56" s="12"/>
      <c r="G56" s="12"/>
    </row>
  </sheetData>
  <sheetProtection/>
  <mergeCells count="5">
    <mergeCell ref="G1:H1"/>
    <mergeCell ref="E6:F6"/>
    <mergeCell ref="H5:H7"/>
    <mergeCell ref="A1:F1"/>
    <mergeCell ref="G5:G7"/>
  </mergeCells>
  <printOptions horizontalCentered="1"/>
  <pageMargins left="0.31496062992125984" right="0.31496062992125984" top="0.3937007874015748" bottom="0.7874015748031497" header="0.3937007874015748" footer="0.5118110236220472"/>
  <pageSetup fitToHeight="0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D5" sqref="D5"/>
    </sheetView>
  </sheetViews>
  <sheetFormatPr defaultColWidth="9.140625" defaultRowHeight="12.75"/>
  <cols>
    <col min="1" max="1" width="12.57421875" style="8" customWidth="1"/>
    <col min="2" max="2" width="44.00390625" style="11" customWidth="1"/>
    <col min="3" max="3" width="14.7109375" style="2" customWidth="1"/>
    <col min="4" max="5" width="15.7109375" style="9" customWidth="1"/>
    <col min="6" max="6" width="24.00390625" style="2" customWidth="1"/>
    <col min="7" max="7" width="8.28125" style="6" customWidth="1"/>
    <col min="8" max="16384" width="9.140625" style="9" customWidth="1"/>
  </cols>
  <sheetData>
    <row r="1" spans="1:7" s="3" customFormat="1" ht="18.75" customHeight="1">
      <c r="A1" s="38" t="s">
        <v>6</v>
      </c>
      <c r="B1" s="39"/>
      <c r="C1" s="40"/>
      <c r="D1" s="41"/>
      <c r="E1" s="41"/>
      <c r="F1" s="42"/>
      <c r="G1" s="4"/>
    </row>
    <row r="2" spans="1:6" s="5" customFormat="1" ht="14.25">
      <c r="A2" s="43"/>
      <c r="B2" s="44"/>
      <c r="C2" s="45"/>
      <c r="D2" s="46"/>
      <c r="E2" s="46"/>
      <c r="F2" s="47"/>
    </row>
    <row r="3" spans="1:6" s="5" customFormat="1" ht="15">
      <c r="A3" s="93" t="s">
        <v>30</v>
      </c>
      <c r="B3" s="44"/>
      <c r="C3" s="46"/>
      <c r="D3" s="46"/>
      <c r="E3" s="46"/>
      <c r="F3" s="47"/>
    </row>
    <row r="4" spans="1:6" s="5" customFormat="1" ht="15">
      <c r="A4" s="93" t="s">
        <v>28</v>
      </c>
      <c r="B4" s="44"/>
      <c r="C4" s="46"/>
      <c r="D4" s="46" t="s">
        <v>54</v>
      </c>
      <c r="E4" s="46"/>
      <c r="F4" s="47"/>
    </row>
    <row r="5" spans="1:7" s="5" customFormat="1" ht="15">
      <c r="A5" s="93" t="s">
        <v>24</v>
      </c>
      <c r="B5" s="88" t="s">
        <v>37</v>
      </c>
      <c r="C5" s="46"/>
      <c r="D5" s="46" t="s">
        <v>29</v>
      </c>
      <c r="E5" s="46"/>
      <c r="F5" s="47"/>
      <c r="G5" s="20"/>
    </row>
    <row r="6" spans="1:7" s="5" customFormat="1" ht="15.75" thickBot="1">
      <c r="A6" s="48"/>
      <c r="B6" s="49"/>
      <c r="C6" s="50"/>
      <c r="D6" s="51"/>
      <c r="E6" s="51"/>
      <c r="F6" s="52"/>
      <c r="G6" s="19"/>
    </row>
    <row r="7" spans="1:6" s="6" customFormat="1" ht="12.75" customHeight="1" thickBot="1">
      <c r="A7" s="119" t="s">
        <v>7</v>
      </c>
      <c r="B7" s="122" t="s">
        <v>12</v>
      </c>
      <c r="C7" s="123" t="s">
        <v>8</v>
      </c>
      <c r="D7" s="124"/>
      <c r="E7" s="125" t="s">
        <v>23</v>
      </c>
      <c r="F7" s="117" t="s">
        <v>9</v>
      </c>
    </row>
    <row r="8" spans="1:6" s="7" customFormat="1" ht="12.75" customHeight="1">
      <c r="A8" s="120"/>
      <c r="B8" s="120"/>
      <c r="C8" s="117" t="s">
        <v>10</v>
      </c>
      <c r="D8" s="117" t="s">
        <v>11</v>
      </c>
      <c r="E8" s="126"/>
      <c r="F8" s="118"/>
    </row>
    <row r="9" spans="1:6" s="7" customFormat="1" ht="13.5" customHeight="1">
      <c r="A9" s="121"/>
      <c r="B9" s="121"/>
      <c r="C9" s="118"/>
      <c r="D9" s="118"/>
      <c r="E9" s="127"/>
      <c r="F9" s="118"/>
    </row>
    <row r="10" spans="1:7" ht="12.75">
      <c r="A10" s="60" t="str">
        <f>IF(ISBLANK(Rezultati!B2),"",Rezultati!B2)</f>
        <v>1002/2022</v>
      </c>
      <c r="B10" s="61" t="str">
        <f>IF(ISBLANK(Rezultati!C2),"",Rezultati!C2)</f>
        <v>Milan Čolović</v>
      </c>
      <c r="C10" s="68">
        <f>Rezultati!E2+Rezultati!D2</f>
        <v>60</v>
      </c>
      <c r="D10" s="68">
        <f>IF(Rezultati!G2,Rezultati!G2,Rezultati!F2)</f>
        <v>0</v>
      </c>
      <c r="E10" s="68">
        <f>Rezultati!H2</f>
        <v>60</v>
      </c>
      <c r="F10" s="81" t="str">
        <f>Rezultati!I2</f>
        <v>D</v>
      </c>
      <c r="G10" s="9"/>
    </row>
    <row r="11" spans="1:7" ht="12.75">
      <c r="A11" s="60" t="str">
        <f>IF(ISBLANK(Rezultati!B3),"",Rezultati!B3)</f>
        <v>1007/2022</v>
      </c>
      <c r="B11" s="61" t="str">
        <f>IF(ISBLANK(Rezultati!C3),"",Rezultati!C3)</f>
        <v>Radonja Šoškić</v>
      </c>
      <c r="C11" s="68">
        <f>Rezultati!E3+Rezultati!D3</f>
        <v>0</v>
      </c>
      <c r="D11" s="68">
        <f>IF(Rezultati!G3,Rezultati!G3,Rezultati!F3)</f>
        <v>0</v>
      </c>
      <c r="E11" s="68">
        <f>Rezultati!H3</f>
        <v>0</v>
      </c>
      <c r="F11" s="81" t="str">
        <f>Rezultati!I3</f>
        <v>F</v>
      </c>
      <c r="G11" s="9"/>
    </row>
    <row r="12" spans="1:7" ht="12.75">
      <c r="A12" s="60" t="str">
        <f>IF(ISBLANK(Rezultati!B4),"",Rezultati!B4)</f>
        <v>1008/2022</v>
      </c>
      <c r="B12" s="61" t="str">
        <f>IF(ISBLANK(Rezultati!C4),"",Rezultati!C4)</f>
        <v>Radisav Brajković</v>
      </c>
      <c r="C12" s="68">
        <f>Rezultati!E4+Rezultati!D4</f>
        <v>0</v>
      </c>
      <c r="D12" s="68">
        <f>IF(Rezultati!G4,Rezultati!G4,Rezultati!F4)</f>
        <v>0</v>
      </c>
      <c r="E12" s="68">
        <f>Rezultati!H4</f>
        <v>0</v>
      </c>
      <c r="F12" s="81" t="str">
        <f>Rezultati!I4</f>
        <v>F</v>
      </c>
      <c r="G12" s="9"/>
    </row>
    <row r="13" spans="1:7" ht="12.75">
      <c r="A13" s="60" t="str">
        <f>IF(ISBLANK(Rezultati!B5),"",Rezultati!B5)</f>
        <v>9/2021</v>
      </c>
      <c r="B13" s="61" t="str">
        <f>IF(ISBLANK(Rezultati!C5),"",Rezultati!C5)</f>
        <v>Bojan Jovanović</v>
      </c>
      <c r="C13" s="68">
        <f>Rezultati!E5+Rezultati!D5</f>
        <v>0</v>
      </c>
      <c r="D13" s="68">
        <f>IF(Rezultati!G5,Rezultati!G5,Rezultati!F5)</f>
        <v>0</v>
      </c>
      <c r="E13" s="68">
        <f>Rezultati!H5</f>
        <v>0</v>
      </c>
      <c r="F13" s="81" t="str">
        <f>Rezultati!I5</f>
        <v>F</v>
      </c>
      <c r="G13" s="10"/>
    </row>
    <row r="14" spans="1:6" ht="12.75">
      <c r="A14" s="60" t="str">
        <f>IF(ISBLANK(Rezultati!B6),"",Rezultati!B6)</f>
        <v>1022/2021</v>
      </c>
      <c r="B14" s="61" t="str">
        <f>IF(ISBLANK(Rezultati!C6),"",Rezultati!C6)</f>
        <v>Boško Kovačević</v>
      </c>
      <c r="C14" s="68">
        <f>Rezultati!E6+Rezultati!D6</f>
        <v>48</v>
      </c>
      <c r="D14" s="68">
        <f>IF(Rezultati!G6,Rezultati!G6,Rezultati!F6)</f>
        <v>5</v>
      </c>
      <c r="E14" s="68">
        <f>Rezultati!H6</f>
        <v>53</v>
      </c>
      <c r="F14" s="81" t="str">
        <f>Rezultati!I6</f>
        <v>E</v>
      </c>
    </row>
    <row r="15" ht="12.75">
      <c r="G15" s="10"/>
    </row>
    <row r="16" ht="12.75">
      <c r="G16" s="10"/>
    </row>
    <row r="17" ht="12.75">
      <c r="G17" s="10"/>
    </row>
    <row r="18" spans="4:7" ht="15">
      <c r="D18" s="116" t="s">
        <v>25</v>
      </c>
      <c r="E18" s="116"/>
      <c r="F18" s="116"/>
      <c r="G18" s="10"/>
    </row>
    <row r="19" spans="4:7" ht="14.25">
      <c r="D19" s="37"/>
      <c r="E19" s="37"/>
      <c r="F19" s="36"/>
      <c r="G19" s="10"/>
    </row>
    <row r="20" spans="4:7" ht="15" thickBot="1">
      <c r="D20" s="80"/>
      <c r="E20" s="80"/>
      <c r="F20" s="79"/>
      <c r="G20" s="10"/>
    </row>
    <row r="21" spans="7:10" ht="14.25">
      <c r="G21" s="10"/>
      <c r="J21" s="37"/>
    </row>
    <row r="22" spans="6:7" ht="12.75">
      <c r="F22" s="9"/>
      <c r="G22" s="10"/>
    </row>
    <row r="23" spans="6:7" ht="12.75">
      <c r="F23" s="9"/>
      <c r="G23" s="10"/>
    </row>
    <row r="24" spans="6:7" ht="12.75">
      <c r="F24" s="9"/>
      <c r="G24" s="10"/>
    </row>
    <row r="25" spans="6:7" ht="12.75">
      <c r="F25" s="9"/>
      <c r="G25" s="10"/>
    </row>
    <row r="26" spans="6:7" ht="12.75">
      <c r="F26" s="9"/>
      <c r="G26" s="10"/>
    </row>
    <row r="27" ht="12.75">
      <c r="G27" s="10"/>
    </row>
    <row r="28" ht="12.75">
      <c r="G28" s="10"/>
    </row>
  </sheetData>
  <sheetProtection/>
  <mergeCells count="8">
    <mergeCell ref="D18:F18"/>
    <mergeCell ref="F7:F9"/>
    <mergeCell ref="A7:A9"/>
    <mergeCell ref="B7:B9"/>
    <mergeCell ref="C8:C9"/>
    <mergeCell ref="D8:D9"/>
    <mergeCell ref="C7:D7"/>
    <mergeCell ref="E7:E9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9"/>
  <sheetViews>
    <sheetView zoomScalePageLayoutView="0" workbookViewId="0" topLeftCell="A1">
      <selection activeCell="A6" sqref="A6:B9"/>
    </sheetView>
  </sheetViews>
  <sheetFormatPr defaultColWidth="9.140625" defaultRowHeight="12.75"/>
  <cols>
    <col min="4" max="4" width="31.421875" style="0" customWidth="1"/>
  </cols>
  <sheetData>
    <row r="1" spans="1:5" ht="15">
      <c r="A1" s="89" t="s">
        <v>15</v>
      </c>
      <c r="B1" s="89"/>
      <c r="C1" s="89" t="s">
        <v>0</v>
      </c>
      <c r="D1" s="89" t="s">
        <v>19</v>
      </c>
      <c r="E1" s="89" t="s">
        <v>20</v>
      </c>
    </row>
    <row r="2" spans="1:4" ht="12.75">
      <c r="A2" t="s">
        <v>39</v>
      </c>
      <c r="B2" t="s">
        <v>38</v>
      </c>
      <c r="C2" t="s">
        <v>40</v>
      </c>
      <c r="D2" t="s">
        <v>41</v>
      </c>
    </row>
    <row r="3" spans="1:4" ht="12.75">
      <c r="A3" t="s">
        <v>42</v>
      </c>
      <c r="B3" t="s">
        <v>38</v>
      </c>
      <c r="C3" t="s">
        <v>43</v>
      </c>
      <c r="D3" t="s">
        <v>44</v>
      </c>
    </row>
    <row r="4" spans="1:4" ht="12.75">
      <c r="A4" t="s">
        <v>45</v>
      </c>
      <c r="B4" t="s">
        <v>38</v>
      </c>
      <c r="C4" t="s">
        <v>46</v>
      </c>
      <c r="D4" t="s">
        <v>47</v>
      </c>
    </row>
    <row r="5" spans="1:4" ht="12.75">
      <c r="A5" t="s">
        <v>26</v>
      </c>
      <c r="B5" t="s">
        <v>31</v>
      </c>
      <c r="C5" t="s">
        <v>48</v>
      </c>
      <c r="D5" t="s">
        <v>49</v>
      </c>
    </row>
    <row r="6" spans="1:4" ht="12.75">
      <c r="A6" t="s">
        <v>32</v>
      </c>
      <c r="B6" t="s">
        <v>31</v>
      </c>
      <c r="C6" t="s">
        <v>33</v>
      </c>
      <c r="D6" t="s">
        <v>34</v>
      </c>
    </row>
    <row r="7" spans="1:4" ht="15">
      <c r="A7" s="96"/>
      <c r="B7" s="96"/>
      <c r="C7" s="96"/>
      <c r="D7" s="96"/>
    </row>
    <row r="8" spans="1:4" ht="15">
      <c r="A8" s="96"/>
      <c r="B8" s="96"/>
      <c r="C8" s="96"/>
      <c r="D8" s="96"/>
    </row>
    <row r="9" spans="1:4" ht="15">
      <c r="A9" s="96"/>
      <c r="B9" s="96"/>
      <c r="C9" s="96"/>
      <c r="D9" s="96"/>
    </row>
    <row r="10" spans="1:4" ht="15">
      <c r="A10" s="96"/>
      <c r="B10" s="96"/>
      <c r="C10" s="96"/>
      <c r="D10" s="96"/>
    </row>
    <row r="11" spans="1:4" ht="15">
      <c r="A11" s="96"/>
      <c r="B11" s="96"/>
      <c r="C11" s="96"/>
      <c r="D11" s="96"/>
    </row>
    <row r="12" spans="1:4" ht="15">
      <c r="A12" s="96"/>
      <c r="B12" s="96"/>
      <c r="C12" s="96"/>
      <c r="D12" s="96"/>
    </row>
    <row r="13" spans="1:4" ht="15">
      <c r="A13" s="96"/>
      <c r="B13" s="96"/>
      <c r="C13" s="96"/>
      <c r="D13" s="96"/>
    </row>
    <row r="14" spans="1:4" ht="15">
      <c r="A14" s="96"/>
      <c r="B14" s="96"/>
      <c r="C14" s="96"/>
      <c r="D14" s="96"/>
    </row>
    <row r="15" spans="1:4" ht="15">
      <c r="A15" s="96"/>
      <c r="B15" s="96"/>
      <c r="C15" s="96"/>
      <c r="D15" s="96"/>
    </row>
    <row r="16" spans="1:2" ht="12.75">
      <c r="A16" s="90"/>
      <c r="B16" s="90"/>
    </row>
    <row r="17" spans="1:2" ht="12.75">
      <c r="A17" s="90"/>
      <c r="B17" s="90"/>
    </row>
    <row r="18" spans="1:2" ht="12.75">
      <c r="A18" s="90"/>
      <c r="B18" s="90"/>
    </row>
    <row r="19" spans="1:2" ht="12.75">
      <c r="A19" s="90"/>
      <c r="B19" s="90"/>
    </row>
    <row r="20" spans="1:2" ht="12.75">
      <c r="A20" s="90"/>
      <c r="B20" s="90"/>
    </row>
    <row r="21" spans="1:2" ht="12.75">
      <c r="A21" s="90"/>
      <c r="B21" s="90"/>
    </row>
    <row r="22" spans="1:2" ht="12.75">
      <c r="A22" s="90"/>
      <c r="B22" s="90"/>
    </row>
    <row r="23" spans="1:2" ht="12.75">
      <c r="A23" s="90"/>
      <c r="B23" s="90"/>
    </row>
    <row r="24" spans="1:2" ht="12.75">
      <c r="A24" s="90"/>
      <c r="B24" s="90"/>
    </row>
    <row r="25" spans="1:2" ht="12.75">
      <c r="A25" s="90"/>
      <c r="B25" s="90"/>
    </row>
    <row r="26" spans="1:2" ht="12.75">
      <c r="A26" s="90"/>
      <c r="B26" s="90"/>
    </row>
    <row r="27" spans="1:2" ht="12.75">
      <c r="A27" s="90"/>
      <c r="B27" s="90"/>
    </row>
    <row r="28" spans="1:2" ht="12.75">
      <c r="A28" s="90"/>
      <c r="B28" s="90"/>
    </row>
    <row r="29" spans="1:2" ht="12.75">
      <c r="A29" s="90"/>
      <c r="B29" s="90"/>
    </row>
    <row r="30" spans="1:2" ht="12.75">
      <c r="A30" s="90"/>
      <c r="B30" s="90"/>
    </row>
    <row r="31" spans="1:2" ht="12.75">
      <c r="A31" s="90"/>
      <c r="B31" s="90"/>
    </row>
    <row r="32" spans="1:2" ht="12.75">
      <c r="A32" s="90"/>
      <c r="B32" s="90"/>
    </row>
    <row r="33" spans="1:2" ht="12.75">
      <c r="A33" s="90"/>
      <c r="B33" s="90"/>
    </row>
    <row r="34" spans="1:2" ht="12.75">
      <c r="A34" s="90"/>
      <c r="B34" s="90"/>
    </row>
    <row r="35" spans="1:2" ht="12.75">
      <c r="A35" s="90"/>
      <c r="B35" s="90"/>
    </row>
    <row r="36" spans="1:2" ht="12.75">
      <c r="A36" s="90"/>
      <c r="B36" s="90"/>
    </row>
    <row r="37" spans="1:2" ht="12.75">
      <c r="A37" s="90"/>
      <c r="B37" s="90"/>
    </row>
    <row r="38" spans="1:2" ht="12.75">
      <c r="A38" s="90"/>
      <c r="B38" s="90"/>
    </row>
    <row r="39" spans="1:2" ht="12.75">
      <c r="A39" s="90"/>
      <c r="B39" s="90"/>
    </row>
    <row r="40" spans="1:2" ht="12.75">
      <c r="A40" s="90"/>
      <c r="B40" s="90"/>
    </row>
    <row r="41" spans="1:2" ht="12.75">
      <c r="A41" s="90"/>
      <c r="B41" s="90"/>
    </row>
    <row r="42" spans="1:2" ht="12.75">
      <c r="A42" s="90"/>
      <c r="B42" s="90"/>
    </row>
    <row r="43" spans="1:2" ht="12.75">
      <c r="A43" s="90"/>
      <c r="B43" s="90"/>
    </row>
    <row r="44" spans="1:2" ht="12.75">
      <c r="A44" s="90"/>
      <c r="B44" s="90"/>
    </row>
    <row r="45" spans="1:2" ht="12.75">
      <c r="A45" s="90"/>
      <c r="B45" s="90"/>
    </row>
    <row r="46" spans="1:2" ht="12.75">
      <c r="A46" s="90"/>
      <c r="B46" s="90"/>
    </row>
    <row r="47" spans="1:2" ht="12.75">
      <c r="A47" s="90"/>
      <c r="B47" s="90"/>
    </row>
    <row r="48" spans="1:2" ht="12.75">
      <c r="A48" s="90"/>
      <c r="B48" s="90"/>
    </row>
    <row r="49" spans="1:2" ht="12.75">
      <c r="A49" s="90"/>
      <c r="B49" s="90"/>
    </row>
    <row r="50" spans="1:2" ht="12.75">
      <c r="A50" s="90"/>
      <c r="B50" s="90"/>
    </row>
    <row r="51" spans="1:2" ht="12.75">
      <c r="A51" s="90"/>
      <c r="B51" s="90"/>
    </row>
    <row r="52" spans="1:2" ht="12.75">
      <c r="A52" s="90"/>
      <c r="B52" s="90"/>
    </row>
    <row r="53" spans="1:2" ht="12.75">
      <c r="A53" s="90"/>
      <c r="B53" s="90"/>
    </row>
    <row r="54" spans="1:2" ht="12.75">
      <c r="A54" s="90"/>
      <c r="B54" s="90"/>
    </row>
    <row r="55" spans="1:2" ht="12.75">
      <c r="A55" s="90"/>
      <c r="B55" s="90"/>
    </row>
    <row r="56" spans="1:2" ht="12.75">
      <c r="A56" s="90"/>
      <c r="B56" s="90"/>
    </row>
    <row r="57" spans="1:2" ht="12.75">
      <c r="A57" s="90"/>
      <c r="B57" s="90"/>
    </row>
    <row r="58" spans="1:2" ht="12.75">
      <c r="A58" s="90"/>
      <c r="B58" s="90"/>
    </row>
    <row r="59" spans="1:2" ht="12.75">
      <c r="A59" s="90"/>
      <c r="B59" s="90"/>
    </row>
    <row r="60" spans="1:2" ht="12.75">
      <c r="A60" s="90"/>
      <c r="B60" s="90"/>
    </row>
    <row r="61" spans="1:2" ht="12.75">
      <c r="A61" s="90"/>
      <c r="B61" s="90"/>
    </row>
    <row r="62" spans="1:2" ht="12.75">
      <c r="A62" s="90"/>
      <c r="B62" s="90"/>
    </row>
    <row r="63" spans="1:2" ht="12.75">
      <c r="A63" s="90"/>
      <c r="B63" s="90"/>
    </row>
    <row r="64" spans="1:2" ht="12.75">
      <c r="A64" s="90"/>
      <c r="B64" s="90"/>
    </row>
    <row r="65" spans="1:2" ht="12.75">
      <c r="A65" s="90"/>
      <c r="B65" s="90"/>
    </row>
    <row r="66" spans="1:2" ht="12.75">
      <c r="A66" s="90"/>
      <c r="B66" s="90"/>
    </row>
    <row r="67" spans="1:5" ht="12.75">
      <c r="A67" s="90"/>
      <c r="B67" s="90"/>
      <c r="C67" s="90"/>
      <c r="D67" s="90"/>
      <c r="E67" s="90"/>
    </row>
    <row r="68" spans="1:5" ht="12.75">
      <c r="A68" s="90"/>
      <c r="B68" s="90"/>
      <c r="C68" s="90"/>
      <c r="D68" s="90"/>
      <c r="E68" s="90"/>
    </row>
    <row r="69" spans="1:5" ht="12.75">
      <c r="A69" s="90"/>
      <c r="B69" s="90"/>
      <c r="C69" s="90"/>
      <c r="D69" s="90"/>
      <c r="E69" s="90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Vladan</cp:lastModifiedBy>
  <cp:lastPrinted>2021-02-09T20:05:01Z</cp:lastPrinted>
  <dcterms:created xsi:type="dcterms:W3CDTF">2009-11-01T12:11:22Z</dcterms:created>
  <dcterms:modified xsi:type="dcterms:W3CDTF">2023-09-18T09:45:31Z</dcterms:modified>
  <cp:category/>
  <cp:version/>
  <cp:contentType/>
  <cp:contentStatus/>
</cp:coreProperties>
</file>