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teva\Downloads\"/>
    </mc:Choice>
  </mc:AlternateContent>
  <xr:revisionPtr revIDLastSave="0" documentId="13_ncr:1_{7872C009-24A6-48B3-9285-4410E547E173}" xr6:coauthVersionLast="36" xr6:coauthVersionMax="47" xr10:uidLastSave="{00000000-0000-0000-0000-000000000000}"/>
  <bookViews>
    <workbookView xWindow="0" yWindow="0" windowWidth="23040" windowHeight="8424" xr2:uid="{A32D6FD3-4214-4261-AEA4-5215569F8A66}"/>
  </bookViews>
  <sheets>
    <sheet name="Pivot tabela" sheetId="3" r:id="rId1"/>
    <sheet name="baza podataka" sheetId="1" r:id="rId2"/>
    <sheet name="datumi" sheetId="2" r:id="rId3"/>
  </sheet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2" i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<sst xmlns="http://schemas.openxmlformats.org/spreadsheetml/2006/main" count="336" uniqueCount="86">
  <si>
    <t>Region</t>
  </si>
  <si>
    <t>CL001</t>
  </si>
  <si>
    <t>M</t>
  </si>
  <si>
    <t>CL002</t>
  </si>
  <si>
    <t>CL003</t>
  </si>
  <si>
    <t>CL004</t>
  </si>
  <si>
    <t>CL005</t>
  </si>
  <si>
    <t>CL006</t>
  </si>
  <si>
    <t>CL007</t>
  </si>
  <si>
    <t>CL008</t>
  </si>
  <si>
    <t>CL009</t>
  </si>
  <si>
    <t>CL010</t>
  </si>
  <si>
    <t>CL011</t>
  </si>
  <si>
    <t>CL012</t>
  </si>
  <si>
    <t>CL013</t>
  </si>
  <si>
    <t>CL014</t>
  </si>
  <si>
    <t>CL015</t>
  </si>
  <si>
    <t>CL016</t>
  </si>
  <si>
    <t>CL017</t>
  </si>
  <si>
    <t>CL018</t>
  </si>
  <si>
    <t>CL019</t>
  </si>
  <si>
    <t>CL020</t>
  </si>
  <si>
    <t>CL021</t>
  </si>
  <si>
    <t>CL022</t>
  </si>
  <si>
    <t>CL023</t>
  </si>
  <si>
    <t>CL024</t>
  </si>
  <si>
    <t>CL025</t>
  </si>
  <si>
    <t>CL026</t>
  </si>
  <si>
    <t>CL027</t>
  </si>
  <si>
    <t>CL028</t>
  </si>
  <si>
    <t>CL029</t>
  </si>
  <si>
    <t>CL030</t>
  </si>
  <si>
    <t>CL031</t>
  </si>
  <si>
    <t>CL032</t>
  </si>
  <si>
    <t>CL033</t>
  </si>
  <si>
    <t>CL034</t>
  </si>
  <si>
    <t>CL035</t>
  </si>
  <si>
    <t>CL036</t>
  </si>
  <si>
    <t>CL037</t>
  </si>
  <si>
    <t>CL038</t>
  </si>
  <si>
    <t>CL039</t>
  </si>
  <si>
    <t>CL040</t>
  </si>
  <si>
    <t>CL041</t>
  </si>
  <si>
    <t>CL042</t>
  </si>
  <si>
    <t>CL043</t>
  </si>
  <si>
    <t>CL044</t>
  </si>
  <si>
    <t>CL045</t>
  </si>
  <si>
    <t>CL046</t>
  </si>
  <si>
    <t>CL047</t>
  </si>
  <si>
    <t>CL048</t>
  </si>
  <si>
    <t>CL049</t>
  </si>
  <si>
    <t>CL050</t>
  </si>
  <si>
    <t>ID klijenta</t>
  </si>
  <si>
    <t>Godine starosti</t>
  </si>
  <si>
    <t>Pol</t>
  </si>
  <si>
    <t>Kreditni limit</t>
  </si>
  <si>
    <t>Nivo obrazovanja</t>
  </si>
  <si>
    <t>Bračni status</t>
  </si>
  <si>
    <t>Nivo investicija</t>
  </si>
  <si>
    <t>Ž</t>
  </si>
  <si>
    <t>Osnovne studije</t>
  </si>
  <si>
    <t>Master studije</t>
  </si>
  <si>
    <t>Srednja škola</t>
  </si>
  <si>
    <t>Doktorske studije</t>
  </si>
  <si>
    <t>Neoženjen/Neudata</t>
  </si>
  <si>
    <t>Oženjen/Udata</t>
  </si>
  <si>
    <t>Razveden/Razvedena</t>
  </si>
  <si>
    <t>Urbani dio grada</t>
  </si>
  <si>
    <t>Predgrađe</t>
  </si>
  <si>
    <t>Ruralno područje</t>
  </si>
  <si>
    <t>Datum pristupa</t>
  </si>
  <si>
    <t>Mjesečni troškovi</t>
  </si>
  <si>
    <t>Nivo prihoda</t>
  </si>
  <si>
    <t>Prosječna starost klijenta</t>
  </si>
  <si>
    <t>Medijana za nivo prihoda</t>
  </si>
  <si>
    <t>Broj klijenata koji imaju kreditni limit iznad 3000</t>
  </si>
  <si>
    <t>Broj klijenata čiji su mjesečni troškovi ispod 2000</t>
  </si>
  <si>
    <t>Ukupna vrijednost nivoa investicija za sve klijente</t>
  </si>
  <si>
    <t>Osnovni podaci</t>
  </si>
  <si>
    <t>Starosne grupe</t>
  </si>
  <si>
    <t>Kategorizacija limita</t>
  </si>
  <si>
    <t>Broj klijenata</t>
  </si>
  <si>
    <t>Row Labels</t>
  </si>
  <si>
    <t>Grand Total</t>
  </si>
  <si>
    <t>Column Labels</t>
  </si>
  <si>
    <t>Average of Kreditni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</si>
</sst>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3">
    <font>
      <sz val="11"/>
      <color theme="1"/>
      <name val="Aptos Narrow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 SM - Excel 2 - neformatirane tabele (1).xlsx]Pivot tabela!PivotTable1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tabela'!$B$3:$B$4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tabela'!$A$5:$A$9</c:f>
              <c:strCache>
                <c:ptCount val="4"/>
                <c:pt idx="0">
                  <c:v>Doktorske studije</c:v>
                </c:pt>
                <c:pt idx="1">
                  <c:v>Master studije</c:v>
                </c:pt>
                <c:pt idx="2">
                  <c:v>Osnovne studije</c:v>
                </c:pt>
                <c:pt idx="3">
                  <c:v>Srednja škola</c:v>
                </c:pt>
              </c:strCache>
            </c:strRef>
          </c:cat>
          <c:val>
            <c:numRef>
              <c:f>'Pivot tabela'!$B$5:$B$9</c:f>
              <c:numCache>
                <c:formatCode>General</c:formatCode>
                <c:ptCount val="4"/>
                <c:pt idx="1">
                  <c:v>1760</c:v>
                </c:pt>
                <c:pt idx="2">
                  <c:v>2260</c:v>
                </c:pt>
                <c:pt idx="3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E-4C6C-A53A-F784FE7EA80C}"/>
            </c:ext>
          </c:extLst>
        </c:ser>
        <c:ser>
          <c:idx val="1"/>
          <c:order val="1"/>
          <c:tx>
            <c:strRef>
              <c:f>'Pivot tabela'!$C$3:$C$4</c:f>
              <c:strCache>
                <c:ptCount val="1"/>
                <c:pt idx="0">
                  <c:v>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tabela'!$A$5:$A$9</c:f>
              <c:strCache>
                <c:ptCount val="4"/>
                <c:pt idx="0">
                  <c:v>Doktorske studije</c:v>
                </c:pt>
                <c:pt idx="1">
                  <c:v>Master studije</c:v>
                </c:pt>
                <c:pt idx="2">
                  <c:v>Osnovne studije</c:v>
                </c:pt>
                <c:pt idx="3">
                  <c:v>Srednja škola</c:v>
                </c:pt>
              </c:strCache>
            </c:strRef>
          </c:cat>
          <c:val>
            <c:numRef>
              <c:f>'Pivot tabela'!$C$5:$C$9</c:f>
              <c:numCache>
                <c:formatCode>General</c:formatCode>
                <c:ptCount val="4"/>
                <c:pt idx="0">
                  <c:v>4340</c:v>
                </c:pt>
                <c:pt idx="1">
                  <c:v>3490</c:v>
                </c:pt>
                <c:pt idx="2">
                  <c:v>4600</c:v>
                </c:pt>
                <c:pt idx="3">
                  <c:v>4040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E-4C6C-A53A-F784FE7E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319888"/>
        <c:axId val="335186432"/>
      </c:barChart>
      <c:catAx>
        <c:axId val="1883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186432"/>
        <c:crosses val="autoZero"/>
        <c:auto val="1"/>
        <c:lblAlgn val="ctr"/>
        <c:lblOffset val="100"/>
        <c:noMultiLvlLbl val="0"/>
      </c:catAx>
      <c:valAx>
        <c:axId val="33518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1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'baza podataka'!$P$1</c:f>
              <c:strCache>
                <c:ptCount val="1"/>
                <c:pt idx="0">
                  <c:v>Broj klijenata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'baza podataka'!$O$2:$O$4</c:f>
              <c:strCache>
                <c:ptCount val="3"/>
                <c:pt idx="0">
                  <c:v>Oženjen/Udata</c:v>
                </c:pt>
                <c:pt idx="1">
                  <c:v>Neoženjen/Neudata</c:v>
                </c:pt>
                <c:pt idx="2">
                  <c:v>Razveden/Razvedena</c:v>
                </c:pt>
              </c:strCache>
            </c:strRef>
          </c:cat>
          <c:val>
            <c:numRef>
              <c:f>'baza podataka'!$P$2:$P$4</c:f>
              <c:numCache>
                <c:formatCode>General</c:formatCode>
                <c:ptCount val="3"/>
                <c:pt idx="0">
                  <c:v>25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9-4AD9-8588-71FB14F1D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'baza podataka'!$J$1</c:f>
              <c:strCache>
                <c:ptCount val="1"/>
                <c:pt idx="0">
                  <c:v>Nivo investicija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'baza podataka'!$I$2:$I$51</c:f>
              <c:numCache>
                <c:formatCode>_([$€-2]\ * #,##0.00_);_([$€-2]\ * \(#,##0.00\);_([$€-2]\ * "-"??_);_(@_)</c:formatCode>
                <c:ptCount val="50"/>
                <c:pt idx="0">
                  <c:v>1500</c:v>
                </c:pt>
                <c:pt idx="1">
                  <c:v>2000</c:v>
                </c:pt>
                <c:pt idx="2">
                  <c:v>1200</c:v>
                </c:pt>
                <c:pt idx="3">
                  <c:v>2500</c:v>
                </c:pt>
                <c:pt idx="4">
                  <c:v>1800</c:v>
                </c:pt>
                <c:pt idx="5">
                  <c:v>2200</c:v>
                </c:pt>
                <c:pt idx="6">
                  <c:v>1300</c:v>
                </c:pt>
                <c:pt idx="7">
                  <c:v>2700</c:v>
                </c:pt>
                <c:pt idx="8">
                  <c:v>1400</c:v>
                </c:pt>
                <c:pt idx="9">
                  <c:v>2300</c:v>
                </c:pt>
                <c:pt idx="10">
                  <c:v>1600</c:v>
                </c:pt>
                <c:pt idx="11">
                  <c:v>2100</c:v>
                </c:pt>
                <c:pt idx="12">
                  <c:v>1100</c:v>
                </c:pt>
                <c:pt idx="13">
                  <c:v>2600</c:v>
                </c:pt>
                <c:pt idx="14">
                  <c:v>1900</c:v>
                </c:pt>
                <c:pt idx="15">
                  <c:v>2400</c:v>
                </c:pt>
                <c:pt idx="16">
                  <c:v>1400</c:v>
                </c:pt>
                <c:pt idx="17">
                  <c:v>2800</c:v>
                </c:pt>
                <c:pt idx="18">
                  <c:v>1500</c:v>
                </c:pt>
                <c:pt idx="19">
                  <c:v>2500</c:v>
                </c:pt>
                <c:pt idx="20">
                  <c:v>1500</c:v>
                </c:pt>
                <c:pt idx="21">
                  <c:v>2200</c:v>
                </c:pt>
                <c:pt idx="22">
                  <c:v>1000</c:v>
                </c:pt>
                <c:pt idx="23">
                  <c:v>2700</c:v>
                </c:pt>
                <c:pt idx="24">
                  <c:v>2000</c:v>
                </c:pt>
                <c:pt idx="25">
                  <c:v>2300</c:v>
                </c:pt>
                <c:pt idx="26">
                  <c:v>1500</c:v>
                </c:pt>
                <c:pt idx="27">
                  <c:v>2900</c:v>
                </c:pt>
                <c:pt idx="28">
                  <c:v>1600</c:v>
                </c:pt>
                <c:pt idx="29">
                  <c:v>2600</c:v>
                </c:pt>
                <c:pt idx="30">
                  <c:v>1700</c:v>
                </c:pt>
                <c:pt idx="31">
                  <c:v>2300</c:v>
                </c:pt>
                <c:pt idx="32">
                  <c:v>1200</c:v>
                </c:pt>
                <c:pt idx="33">
                  <c:v>2800</c:v>
                </c:pt>
                <c:pt idx="34">
                  <c:v>2000</c:v>
                </c:pt>
                <c:pt idx="35">
                  <c:v>2400</c:v>
                </c:pt>
                <c:pt idx="36">
                  <c:v>1400</c:v>
                </c:pt>
                <c:pt idx="37">
                  <c:v>3000</c:v>
                </c:pt>
                <c:pt idx="38">
                  <c:v>1600</c:v>
                </c:pt>
                <c:pt idx="39">
                  <c:v>2700</c:v>
                </c:pt>
                <c:pt idx="40">
                  <c:v>1800</c:v>
                </c:pt>
                <c:pt idx="41">
                  <c:v>2400</c:v>
                </c:pt>
                <c:pt idx="42">
                  <c:v>1300</c:v>
                </c:pt>
                <c:pt idx="43">
                  <c:v>2900</c:v>
                </c:pt>
                <c:pt idx="44">
                  <c:v>2100</c:v>
                </c:pt>
                <c:pt idx="45">
                  <c:v>2500</c:v>
                </c:pt>
                <c:pt idx="46">
                  <c:v>1600</c:v>
                </c:pt>
                <c:pt idx="47">
                  <c:v>3100</c:v>
                </c:pt>
                <c:pt idx="48">
                  <c:v>1500</c:v>
                </c:pt>
                <c:pt idx="49">
                  <c:v>2800</c:v>
                </c:pt>
              </c:numCache>
            </c:numRef>
          </c:xVal>
          <c:yVal>
            <c:numRef>
              <c:f>'baza podataka'!$J$2:$J$51</c:f>
              <c:numCache>
                <c:formatCode>_([$€-2]\ * #,##0.00_);_([$€-2]\ * \(#,##0.00\);_([$€-2]\ * "-"??_);_(@_)</c:formatCode>
                <c:ptCount val="50"/>
                <c:pt idx="0">
                  <c:v>10000</c:v>
                </c:pt>
                <c:pt idx="1">
                  <c:v>15000</c:v>
                </c:pt>
                <c:pt idx="2">
                  <c:v>8000</c:v>
                </c:pt>
                <c:pt idx="3">
                  <c:v>20000</c:v>
                </c:pt>
                <c:pt idx="4">
                  <c:v>12000</c:v>
                </c:pt>
                <c:pt idx="5">
                  <c:v>17000</c:v>
                </c:pt>
                <c:pt idx="6">
                  <c:v>9000</c:v>
                </c:pt>
                <c:pt idx="7">
                  <c:v>22000</c:v>
                </c:pt>
                <c:pt idx="8">
                  <c:v>8500</c:v>
                </c:pt>
                <c:pt idx="9">
                  <c:v>18000</c:v>
                </c:pt>
                <c:pt idx="10">
                  <c:v>9500</c:v>
                </c:pt>
                <c:pt idx="11">
                  <c:v>16000</c:v>
                </c:pt>
                <c:pt idx="12">
                  <c:v>7500</c:v>
                </c:pt>
                <c:pt idx="13">
                  <c:v>21000</c:v>
                </c:pt>
                <c:pt idx="14">
                  <c:v>13000</c:v>
                </c:pt>
                <c:pt idx="15">
                  <c:v>19000</c:v>
                </c:pt>
                <c:pt idx="16">
                  <c:v>8500</c:v>
                </c:pt>
                <c:pt idx="17">
                  <c:v>23000</c:v>
                </c:pt>
                <c:pt idx="18">
                  <c:v>10000</c:v>
                </c:pt>
                <c:pt idx="19">
                  <c:v>20000</c:v>
                </c:pt>
                <c:pt idx="20">
                  <c:v>9000</c:v>
                </c:pt>
                <c:pt idx="21">
                  <c:v>17000</c:v>
                </c:pt>
                <c:pt idx="22">
                  <c:v>7000</c:v>
                </c:pt>
                <c:pt idx="23">
                  <c:v>22000</c:v>
                </c:pt>
                <c:pt idx="24">
                  <c:v>14000</c:v>
                </c:pt>
                <c:pt idx="25">
                  <c:v>18000</c:v>
                </c:pt>
                <c:pt idx="26">
                  <c:v>9500</c:v>
                </c:pt>
                <c:pt idx="27">
                  <c:v>24000</c:v>
                </c:pt>
                <c:pt idx="28">
                  <c:v>10500</c:v>
                </c:pt>
                <c:pt idx="29">
                  <c:v>21000</c:v>
                </c:pt>
                <c:pt idx="30">
                  <c:v>11000</c:v>
                </c:pt>
                <c:pt idx="31">
                  <c:v>18000</c:v>
                </c:pt>
                <c:pt idx="32">
                  <c:v>8000</c:v>
                </c:pt>
                <c:pt idx="33">
                  <c:v>23000</c:v>
                </c:pt>
                <c:pt idx="34">
                  <c:v>15000</c:v>
                </c:pt>
                <c:pt idx="35">
                  <c:v>19000</c:v>
                </c:pt>
                <c:pt idx="36">
                  <c:v>8500</c:v>
                </c:pt>
                <c:pt idx="37">
                  <c:v>25000</c:v>
                </c:pt>
                <c:pt idx="38">
                  <c:v>10000</c:v>
                </c:pt>
                <c:pt idx="39">
                  <c:v>22000</c:v>
                </c:pt>
                <c:pt idx="40">
                  <c:v>12000</c:v>
                </c:pt>
                <c:pt idx="41">
                  <c:v>17000</c:v>
                </c:pt>
                <c:pt idx="42">
                  <c:v>9000</c:v>
                </c:pt>
                <c:pt idx="43">
                  <c:v>24000</c:v>
                </c:pt>
                <c:pt idx="44">
                  <c:v>16000</c:v>
                </c:pt>
                <c:pt idx="45">
                  <c:v>20000</c:v>
                </c:pt>
                <c:pt idx="46">
                  <c:v>9500</c:v>
                </c:pt>
                <c:pt idx="47">
                  <c:v>26000</c:v>
                </c:pt>
                <c:pt idx="48">
                  <c:v>10500</c:v>
                </c:pt>
                <c:pt idx="49">
                  <c:v>23000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5A-497B-AD0C-8381C426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811664"/>
        <c:axId val="1574398672"/>
      </c:scatterChart>
      <c:valAx>
        <c:axId val="32281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sr-Latn-ME"/>
                  <a:t>Mjesečni troškovi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_([$€-2]\ * #,##0.00_);_([$€-2]\ * \(#,##0.00\);_([$€-2]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574398672"/>
        <c:crosses val="autoZero"/>
        <c:crossBetween val="midCat"/>
      </c:valAx>
      <c:valAx>
        <c:axId val="15743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sr-Latn-ME"/>
                  <a:t>Nivo</a:t>
                </a:r>
                <a:r>
                  <a:rPr lang="sr-Latn-ME" baseline="0"/>
                  <a:t> investicija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_([$€-2]\ * #,##0.00_);_([$€-2]\ * \(#,##0.00\);_([$€-2]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22811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7620</xdr:rowOff>
    </xdr:from>
    <xdr:to>
      <xdr:col>12</xdr:col>
      <xdr:colOff>400050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FBAA7E-50F7-4874-9201-4BB47D598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217170</xdr:colOff>
      <xdr:row>6</xdr:row>
      <xdr:rowOff>53340</xdr:rowOff>
    </xdr:from>
    <xdr:to>
      <xdr:col>18</xdr:col>
      <xdr:colOff>468630</xdr:colOff>
      <xdr:row>21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0B27E7-B16B-4967-828D-CD062C7CA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232410</xdr:colOff>
      <xdr:row>22</xdr:row>
      <xdr:rowOff>121920</xdr:rowOff>
    </xdr:from>
    <xdr:to>
      <xdr:col>20</xdr:col>
      <xdr:colOff>190500</xdr:colOff>
      <xdr:row>40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56E51F-C3E2-4016-8C53-85F6E2F2D2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van Djuric" refreshedDate="45599.541467476854" createdVersion="6" refreshedVersion="6" minRefreshableVersion="3" recordCount="50" xr:uid="{ADBE2ACC-BD92-4963-A2EC-1616C614233F}">
  <cacheSource type="worksheet">
    <worksheetSource ref="A1:M51" sheet="baza podataka"/>
  </cacheSource>
  <cacheFields count="13">
    <cacheField name="ID klijenta" numFmtId="0">
      <sharedItems/>
    </cacheField>
    <cacheField name="Godine starosti" numFmtId="0">
      <sharedItems containsSemiMixedTypes="0" containsString="0" containsNumber="1" containsInteger="1" minValue="26" maxValue="60"/>
    </cacheField>
    <cacheField name="Pol" numFmtId="0">
      <sharedItems count="2">
        <s v="M"/>
        <s v="Ž"/>
      </sharedItems>
    </cacheField>
    <cacheField name="Nivo prihoda" numFmtId="164">
      <sharedItems containsSemiMixedTypes="0" containsString="0" containsNumber="1" containsInteger="1" minValue="37000" maxValue="80000"/>
    </cacheField>
    <cacheField name="Kreditni limit" numFmtId="164">
      <sharedItems containsSemiMixedTypes="0" containsString="0" containsNumber="1" containsInteger="1" minValue="1300" maxValue="4900"/>
    </cacheField>
    <cacheField name="Nivo obrazovanja" numFmtId="0">
      <sharedItems count="4">
        <s v="Osnovne studije"/>
        <s v="Master studije"/>
        <s v="Srednja škola"/>
        <s v="Doktorske studije"/>
      </sharedItems>
    </cacheField>
    <cacheField name="Bračni status" numFmtId="0">
      <sharedItems/>
    </cacheField>
    <cacheField name="Region" numFmtId="0">
      <sharedItems/>
    </cacheField>
    <cacheField name="Mjesečni troškovi" numFmtId="164">
      <sharedItems containsSemiMixedTypes="0" containsString="0" containsNumber="1" containsInteger="1" minValue="1000" maxValue="3100"/>
    </cacheField>
    <cacheField name="Nivo investicija" numFmtId="164">
      <sharedItems containsSemiMixedTypes="0" containsString="0" containsNumber="1" containsInteger="1" minValue="7000" maxValue="26000"/>
    </cacheField>
    <cacheField name="Osnovni podaci" numFmtId="0">
      <sharedItems/>
    </cacheField>
    <cacheField name="Starosne grupe" numFmtId="0">
      <sharedItems/>
    </cacheField>
    <cacheField name="Kategorizacija limit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s v="CL001"/>
    <n v="35"/>
    <x v="0"/>
    <n v="50000"/>
    <n v="2000"/>
    <x v="0"/>
    <s v="Neoženjen/Neudata"/>
    <s v="Urbani dio grada"/>
    <n v="1500"/>
    <n v="10000"/>
    <s v="CL001-35-M"/>
    <s v="Ispod 40"/>
    <s v="Niska"/>
  </r>
  <r>
    <s v="CL002"/>
    <n v="42"/>
    <x v="1"/>
    <n v="60000"/>
    <n v="3000"/>
    <x v="1"/>
    <s v="Oženjen/Udata"/>
    <s v="Predgrađe"/>
    <n v="2000"/>
    <n v="15000"/>
    <s v="CL002-42-Ž"/>
    <s v="40 i vise"/>
    <s v="Srednja"/>
  </r>
  <r>
    <s v="CL003"/>
    <n v="28"/>
    <x v="0"/>
    <n v="40000"/>
    <n v="1500"/>
    <x v="2"/>
    <s v="Neoženjen/Neudata"/>
    <s v="Ruralno područje"/>
    <n v="1200"/>
    <n v="8000"/>
    <s v="CL003-28-M"/>
    <s v="Ispod 40"/>
    <s v="Niska"/>
  </r>
  <r>
    <s v="CL004"/>
    <n v="50"/>
    <x v="1"/>
    <n v="70000"/>
    <n v="4000"/>
    <x v="3"/>
    <s v="Razveden/Razvedena"/>
    <s v="Urbani dio grada"/>
    <n v="2500"/>
    <n v="20000"/>
    <s v="CL004-50-Ž"/>
    <s v="40 i vise"/>
    <s v="Srednja"/>
  </r>
  <r>
    <s v="CL005"/>
    <n v="38"/>
    <x v="0"/>
    <n v="55000"/>
    <n v="2500"/>
    <x v="0"/>
    <s v="Oženjen/Udata"/>
    <s v="Predgrađe"/>
    <n v="1800"/>
    <n v="12000"/>
    <s v="CL005-38-M"/>
    <s v="Ispod 40"/>
    <s v="Srednja"/>
  </r>
  <r>
    <s v="CL006"/>
    <n v="45"/>
    <x v="1"/>
    <n v="65000"/>
    <n v="3500"/>
    <x v="1"/>
    <s v="Oženjen/Udata"/>
    <s v="Urbani dio grada"/>
    <n v="2200"/>
    <n v="17000"/>
    <s v="CL006-45-Ž"/>
    <s v="40 i vise"/>
    <s v="Srednja"/>
  </r>
  <r>
    <s v="CL007"/>
    <n v="33"/>
    <x v="0"/>
    <n v="48000"/>
    <n v="1800"/>
    <x v="2"/>
    <s v="Neoženjen/Neudata"/>
    <s v="Ruralno područje"/>
    <n v="1300"/>
    <n v="9000"/>
    <s v="CL007-33-M"/>
    <s v="Ispod 40"/>
    <s v="Niska"/>
  </r>
  <r>
    <s v="CL008"/>
    <n v="55"/>
    <x v="1"/>
    <n v="75000"/>
    <n v="4500"/>
    <x v="0"/>
    <s v="Oženjen/Udata"/>
    <s v="Predgrađe"/>
    <n v="2700"/>
    <n v="22000"/>
    <s v="CL008-55-Ž"/>
    <s v="40 i vise"/>
    <s v="Visoka"/>
  </r>
  <r>
    <s v="CL009"/>
    <n v="29"/>
    <x v="0"/>
    <n v="42000"/>
    <n v="1600"/>
    <x v="1"/>
    <s v="Neoženjen/Neudata"/>
    <s v="Urbani dio grada"/>
    <n v="1400"/>
    <n v="8500"/>
    <s v="CL009-29-M"/>
    <s v="Ispod 40"/>
    <s v="Niska"/>
  </r>
  <r>
    <s v="CL010"/>
    <n v="48"/>
    <x v="1"/>
    <n v="68000"/>
    <n v="3800"/>
    <x v="2"/>
    <s v="Razveden/Razvedena"/>
    <s v="Ruralno područje"/>
    <n v="2300"/>
    <n v="18000"/>
    <s v="CL010-48-Ž"/>
    <s v="40 i vise"/>
    <s v="Srednja"/>
  </r>
  <r>
    <s v="CL011"/>
    <n v="31"/>
    <x v="0"/>
    <n v="47000"/>
    <n v="1900"/>
    <x v="0"/>
    <s v="Oženjen/Udata"/>
    <s v="Urbani dio grada"/>
    <n v="1600"/>
    <n v="9500"/>
    <s v="CL011-31-M"/>
    <s v="Ispod 40"/>
    <s v="Niska"/>
  </r>
  <r>
    <s v="CL012"/>
    <n v="40"/>
    <x v="1"/>
    <n v="62000"/>
    <n v="3200"/>
    <x v="1"/>
    <s v="Oženjen/Udata"/>
    <s v="Predgrađe"/>
    <n v="2100"/>
    <n v="16000"/>
    <s v="CL012-40-Ž"/>
    <s v="40 i vise"/>
    <s v="Srednja"/>
  </r>
  <r>
    <s v="CL013"/>
    <n v="27"/>
    <x v="0"/>
    <n v="38000"/>
    <n v="1400"/>
    <x v="2"/>
    <s v="Neoženjen/Neudata"/>
    <s v="Ruralno područje"/>
    <n v="1100"/>
    <n v="7500"/>
    <s v="CL013-27-M"/>
    <s v="Ispod 40"/>
    <s v="Niska"/>
  </r>
  <r>
    <s v="CL014"/>
    <n v="52"/>
    <x v="1"/>
    <n v="72000"/>
    <n v="4200"/>
    <x v="3"/>
    <s v="Razveden/Razvedena"/>
    <s v="Urbani dio grada"/>
    <n v="2600"/>
    <n v="21000"/>
    <s v="CL014-52-Ž"/>
    <s v="40 i vise"/>
    <s v="Visoka"/>
  </r>
  <r>
    <s v="CL015"/>
    <n v="36"/>
    <x v="0"/>
    <n v="57000"/>
    <n v="2300"/>
    <x v="0"/>
    <s v="Oženjen/Udata"/>
    <s v="Predgrađe"/>
    <n v="1900"/>
    <n v="13000"/>
    <s v="CL015-36-M"/>
    <s v="Ispod 40"/>
    <s v="Srednja"/>
  </r>
  <r>
    <s v="CL016"/>
    <n v="47"/>
    <x v="1"/>
    <n v="69000"/>
    <n v="3900"/>
    <x v="1"/>
    <s v="Oženjen/Udata"/>
    <s v="Urbani dio grada"/>
    <n v="2400"/>
    <n v="19000"/>
    <s v="CL016-47-Ž"/>
    <s v="40 i vise"/>
    <s v="Srednja"/>
  </r>
  <r>
    <s v="CL017"/>
    <n v="32"/>
    <x v="0"/>
    <n v="49000"/>
    <n v="2000"/>
    <x v="2"/>
    <s v="Neoženjen/Neudata"/>
    <s v="Ruralno područje"/>
    <n v="1400"/>
    <n v="8500"/>
    <s v="CL017-32-M"/>
    <s v="Ispod 40"/>
    <s v="Niska"/>
  </r>
  <r>
    <s v="CL018"/>
    <n v="57"/>
    <x v="1"/>
    <n v="77000"/>
    <n v="4600"/>
    <x v="0"/>
    <s v="Oženjen/Udata"/>
    <s v="Predgrađe"/>
    <n v="2800"/>
    <n v="23000"/>
    <s v="CL018-57-Ž"/>
    <s v="40 i vise"/>
    <s v="Visoka"/>
  </r>
  <r>
    <s v="CL019"/>
    <n v="30"/>
    <x v="0"/>
    <n v="43000"/>
    <n v="1700"/>
    <x v="1"/>
    <s v="Neoženjen/Neudata"/>
    <s v="Urbani dio grada"/>
    <n v="1500"/>
    <n v="10000"/>
    <s v="CL019-30-M"/>
    <s v="Ispod 40"/>
    <s v="Niska"/>
  </r>
  <r>
    <s v="CL020"/>
    <n v="50"/>
    <x v="1"/>
    <n v="70000"/>
    <n v="4000"/>
    <x v="2"/>
    <s v="Razveden/Razvedena"/>
    <s v="Ruralno područje"/>
    <n v="2500"/>
    <n v="20000"/>
    <s v="CL020-50-Ž"/>
    <s v="40 i vise"/>
    <s v="Srednja"/>
  </r>
  <r>
    <s v="CL021"/>
    <n v="34"/>
    <x v="0"/>
    <n v="48000"/>
    <n v="1800"/>
    <x v="0"/>
    <s v="Oženjen/Udata"/>
    <s v="Urbani dio grada"/>
    <n v="1500"/>
    <n v="9000"/>
    <s v="CL021-34-M"/>
    <s v="Ispod 40"/>
    <s v="Niska"/>
  </r>
  <r>
    <s v="CL022"/>
    <n v="41"/>
    <x v="1"/>
    <n v="63000"/>
    <n v="3300"/>
    <x v="1"/>
    <s v="Oženjen/Udata"/>
    <s v="Predgrađe"/>
    <n v="2200"/>
    <n v="17000"/>
    <s v="CL022-41-Ž"/>
    <s v="40 i vise"/>
    <s v="Srednja"/>
  </r>
  <r>
    <s v="CL023"/>
    <n v="26"/>
    <x v="0"/>
    <n v="37000"/>
    <n v="1300"/>
    <x v="2"/>
    <s v="Neoženjen/Neudata"/>
    <s v="Ruralno područje"/>
    <n v="1000"/>
    <n v="7000"/>
    <s v="CL023-26-M"/>
    <s v="Ispod 40"/>
    <s v="Niska"/>
  </r>
  <r>
    <s v="CL024"/>
    <n v="53"/>
    <x v="1"/>
    <n v="73000"/>
    <n v="4300"/>
    <x v="3"/>
    <s v="Razveden/Razvedena"/>
    <s v="Urbani dio grada"/>
    <n v="2700"/>
    <n v="22000"/>
    <s v="CL024-53-Ž"/>
    <s v="40 i vise"/>
    <s v="Visoka"/>
  </r>
  <r>
    <s v="CL025"/>
    <n v="37"/>
    <x v="0"/>
    <n v="58000"/>
    <n v="2400"/>
    <x v="0"/>
    <s v="Oženjen/Udata"/>
    <s v="Predgrađe"/>
    <n v="2000"/>
    <n v="14000"/>
    <s v="CL025-37-M"/>
    <s v="Ispod 40"/>
    <s v="Srednja"/>
  </r>
  <r>
    <s v="CL026"/>
    <n v="46"/>
    <x v="1"/>
    <n v="66000"/>
    <n v="3600"/>
    <x v="1"/>
    <s v="Oženjen/Udata"/>
    <s v="Urbani dio grada"/>
    <n v="2300"/>
    <n v="18000"/>
    <s v="CL026-46-Ž"/>
    <s v="40 i vise"/>
    <s v="Srednja"/>
  </r>
  <r>
    <s v="CL027"/>
    <n v="35"/>
    <x v="0"/>
    <n v="49000"/>
    <n v="2000"/>
    <x v="2"/>
    <s v="Neoženjen/Neudata"/>
    <s v="Ruralno područje"/>
    <n v="1500"/>
    <n v="9500"/>
    <s v="CL027-35-M"/>
    <s v="Ispod 40"/>
    <s v="Niska"/>
  </r>
  <r>
    <s v="CL028"/>
    <n v="58"/>
    <x v="1"/>
    <n v="78000"/>
    <n v="4700"/>
    <x v="0"/>
    <s v="Oženjen/Udata"/>
    <s v="Predgrađe"/>
    <n v="2900"/>
    <n v="24000"/>
    <s v="CL028-58-Ž"/>
    <s v="40 i vise"/>
    <s v="Visoka"/>
  </r>
  <r>
    <s v="CL029"/>
    <n v="31"/>
    <x v="0"/>
    <n v="44000"/>
    <n v="1800"/>
    <x v="1"/>
    <s v="Neoženjen/Neudata"/>
    <s v="Urbani dio grada"/>
    <n v="1600"/>
    <n v="10500"/>
    <s v="CL029-31-M"/>
    <s v="Ispod 40"/>
    <s v="Niska"/>
  </r>
  <r>
    <s v="CL030"/>
    <n v="49"/>
    <x v="1"/>
    <n v="71000"/>
    <n v="4100"/>
    <x v="2"/>
    <s v="Razveden/Razvedena"/>
    <s v="Ruralno područje"/>
    <n v="2600"/>
    <n v="21000"/>
    <s v="CL030-49-Ž"/>
    <s v="40 i vise"/>
    <s v="Visoka"/>
  </r>
  <r>
    <s v="CL031"/>
    <n v="33"/>
    <x v="0"/>
    <n v="50000"/>
    <n v="2200"/>
    <x v="0"/>
    <s v="Oženjen/Udata"/>
    <s v="Urbani dio grada"/>
    <n v="1700"/>
    <n v="11000"/>
    <s v="CL031-33-M"/>
    <s v="Ispod 40"/>
    <s v="Srednja"/>
  </r>
  <r>
    <s v="CL032"/>
    <n v="42"/>
    <x v="1"/>
    <n v="64000"/>
    <n v="3400"/>
    <x v="1"/>
    <s v="Oženjen/Udata"/>
    <s v="Predgrađe"/>
    <n v="2300"/>
    <n v="18000"/>
    <s v="CL032-42-Ž"/>
    <s v="40 i vise"/>
    <s v="Srednja"/>
  </r>
  <r>
    <s v="CL033"/>
    <n v="28"/>
    <x v="0"/>
    <n v="39000"/>
    <n v="1500"/>
    <x v="2"/>
    <s v="Neoženjen/Neudata"/>
    <s v="Ruralno područje"/>
    <n v="1200"/>
    <n v="8000"/>
    <s v="CL033-28-M"/>
    <s v="Ispod 40"/>
    <s v="Niska"/>
  </r>
  <r>
    <s v="CL034"/>
    <n v="54"/>
    <x v="1"/>
    <n v="74000"/>
    <n v="4300"/>
    <x v="3"/>
    <s v="Razveden/Razvedena"/>
    <s v="Urbani dio grada"/>
    <n v="2800"/>
    <n v="23000"/>
    <s v="CL034-54-Ž"/>
    <s v="40 i vise"/>
    <s v="Visoka"/>
  </r>
  <r>
    <s v="CL035"/>
    <n v="39"/>
    <x v="0"/>
    <n v="60000"/>
    <n v="2500"/>
    <x v="0"/>
    <s v="Oženjen/Udata"/>
    <s v="Predgrađe"/>
    <n v="2000"/>
    <n v="15000"/>
    <s v="CL035-39-M"/>
    <s v="Ispod 40"/>
    <s v="Srednja"/>
  </r>
  <r>
    <s v="CL036"/>
    <n v="48"/>
    <x v="1"/>
    <n v="67000"/>
    <n v="3700"/>
    <x v="1"/>
    <s v="Oženjen/Udata"/>
    <s v="Urbani dio grada"/>
    <n v="2400"/>
    <n v="19000"/>
    <s v="CL036-48-Ž"/>
    <s v="40 i vise"/>
    <s v="Srednja"/>
  </r>
  <r>
    <s v="CL037"/>
    <n v="34"/>
    <x v="0"/>
    <n v="51000"/>
    <n v="2300"/>
    <x v="2"/>
    <s v="Neoženjen/Neudata"/>
    <s v="Ruralno područje"/>
    <n v="1400"/>
    <n v="8500"/>
    <s v="CL037-34-M"/>
    <s v="Ispod 40"/>
    <s v="Srednja"/>
  </r>
  <r>
    <s v="CL038"/>
    <n v="59"/>
    <x v="1"/>
    <n v="79000"/>
    <n v="4800"/>
    <x v="0"/>
    <s v="Oženjen/Udata"/>
    <s v="Predgrađe"/>
    <n v="3000"/>
    <n v="25000"/>
    <s v="CL038-59-Ž"/>
    <s v="40 i vise"/>
    <s v="Visoka"/>
  </r>
  <r>
    <s v="CL039"/>
    <n v="32"/>
    <x v="0"/>
    <n v="45000"/>
    <n v="1900"/>
    <x v="1"/>
    <s v="Neoženjen/Neudata"/>
    <s v="Urbani dio grada"/>
    <n v="1600"/>
    <n v="10000"/>
    <s v="CL039-32-M"/>
    <s v="Ispod 40"/>
    <s v="Niska"/>
  </r>
  <r>
    <s v="CL040"/>
    <n v="51"/>
    <x v="1"/>
    <n v="72000"/>
    <n v="4100"/>
    <x v="2"/>
    <s v="Razveden/Razvedena"/>
    <s v="Ruralno područje"/>
    <n v="2700"/>
    <n v="22000"/>
    <s v="CL040-51-Ž"/>
    <s v="40 i vise"/>
    <s v="Visoka"/>
  </r>
  <r>
    <s v="CL041"/>
    <n v="35"/>
    <x v="0"/>
    <n v="52000"/>
    <n v="2400"/>
    <x v="0"/>
    <s v="Oženjen/Udata"/>
    <s v="Urbani dio grada"/>
    <n v="1800"/>
    <n v="12000"/>
    <s v="CL041-35-M"/>
    <s v="Ispod 40"/>
    <s v="Srednja"/>
  </r>
  <r>
    <s v="CL042"/>
    <n v="43"/>
    <x v="1"/>
    <n v="65000"/>
    <n v="3500"/>
    <x v="1"/>
    <s v="Oženjen/Udata"/>
    <s v="Predgrađe"/>
    <n v="2400"/>
    <n v="17000"/>
    <s v="CL042-43-Ž"/>
    <s v="40 i vise"/>
    <s v="Srednja"/>
  </r>
  <r>
    <s v="CL043"/>
    <n v="29"/>
    <x v="0"/>
    <n v="40000"/>
    <n v="1600"/>
    <x v="2"/>
    <s v="Neoženjen/Neudata"/>
    <s v="Ruralno područje"/>
    <n v="1300"/>
    <n v="9000"/>
    <s v="CL043-29-M"/>
    <s v="Ispod 40"/>
    <s v="Niska"/>
  </r>
  <r>
    <s v="CL044"/>
    <n v="55"/>
    <x v="1"/>
    <n v="75000"/>
    <n v="4400"/>
    <x v="0"/>
    <s v="Oženjen/Udata"/>
    <s v="Predgrađe"/>
    <n v="2900"/>
    <n v="24000"/>
    <s v="CL044-55-Ž"/>
    <s v="40 i vise"/>
    <s v="Visoka"/>
  </r>
  <r>
    <s v="CL045"/>
    <n v="38"/>
    <x v="0"/>
    <n v="61000"/>
    <n v="2600"/>
    <x v="0"/>
    <s v="Oženjen/Udata"/>
    <s v="Urbani dio grada"/>
    <n v="2100"/>
    <n v="16000"/>
    <s v="CL045-38-M"/>
    <s v="Ispod 40"/>
    <s v="Srednja"/>
  </r>
  <r>
    <s v="CL046"/>
    <n v="47"/>
    <x v="1"/>
    <n v="68000"/>
    <n v="3800"/>
    <x v="1"/>
    <s v="Oženjen/Udata"/>
    <s v="Predgrađe"/>
    <n v="2500"/>
    <n v="20000"/>
    <s v="CL046-47-Ž"/>
    <s v="40 i vise"/>
    <s v="Srednja"/>
  </r>
  <r>
    <s v="CL047"/>
    <n v="36"/>
    <x v="0"/>
    <n v="53000"/>
    <n v="2500"/>
    <x v="2"/>
    <s v="Neoženjen/Neudata"/>
    <s v="Ruralno područje"/>
    <n v="1600"/>
    <n v="9500"/>
    <s v="CL047-36-M"/>
    <s v="Ispod 40"/>
    <s v="Srednja"/>
  </r>
  <r>
    <s v="CL048"/>
    <n v="60"/>
    <x v="1"/>
    <n v="80000"/>
    <n v="4900"/>
    <x v="3"/>
    <s v="Oženjen/Udata"/>
    <s v="Predgrađe"/>
    <n v="3100"/>
    <n v="26000"/>
    <s v="CL048-60-Ž"/>
    <s v="40 i vise"/>
    <s v="Visoka"/>
  </r>
  <r>
    <s v="CL049"/>
    <n v="33"/>
    <x v="0"/>
    <n v="46000"/>
    <n v="1800"/>
    <x v="1"/>
    <s v="Neoženjen/Neudata"/>
    <s v="Urbani dio grada"/>
    <n v="1500"/>
    <n v="10500"/>
    <s v="CL049-33-M"/>
    <s v="Ispod 40"/>
    <s v="Niska"/>
  </r>
  <r>
    <s v="CL050"/>
    <n v="52"/>
    <x v="1"/>
    <n v="73000"/>
    <n v="4200"/>
    <x v="2"/>
    <s v="Razveden/Razvedena"/>
    <s v="Ruralno područje"/>
    <n v="2800"/>
    <n v="23000"/>
    <s v="CL050-52-Ž"/>
    <s v="40 i vise"/>
    <s v="Visok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6D08AA-F705-43FE-9D15-A4A958BA9436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D9" firstHeaderRow="1" firstDataRow="2" firstDataCol="1"/>
  <pivotFields count="13">
    <pivotField showAll="0"/>
    <pivotField showAll="0"/>
    <pivotField axis="axisCol" showAll="0">
      <items count="3">
        <item x="0"/>
        <item x="1"/>
        <item t="default"/>
      </items>
    </pivotField>
    <pivotField numFmtId="164" showAll="0"/>
    <pivotField dataField="1" numFmtId="164" showAll="0"/>
    <pivotField axis="axisRow" showAll="0">
      <items count="5">
        <item x="3"/>
        <item x="1"/>
        <item x="0"/>
        <item x="2"/>
        <item t="default"/>
      </items>
    </pivotField>
    <pivotField showAll="0"/>
    <pivotField showAll="0"/>
    <pivotField numFmtId="164" showAll="0"/>
    <pivotField numFmtId="164"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Average of Kreditni limit" fld="4" subtotal="average" baseField="5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383B-C868-4AA3-97E7-8D3C80305DCE}">
  <dimension ref="A3:D9"/>
  <sheetViews>
    <sheetView tabSelected="1" workbookViewId="0">
      <selection activeCell="P9" sqref="P9"/>
    </sheetView>
  </sheetViews>
  <sheetFormatPr defaultRowHeight="13.8"/>
  <cols>
    <col min="1" max="1" width="22.5" bestFit="1" customWidth="1"/>
    <col min="2" max="2" width="16.09765625" bestFit="1" customWidth="1"/>
    <col min="3" max="3" width="4.8984375" bestFit="1" customWidth="1"/>
    <col min="4" max="4" width="11.8984375" bestFit="1" customWidth="1"/>
  </cols>
  <sheetData>
    <row r="3" spans="1:4">
      <c r="A3" s="6" t="s">
        <v>85</v>
      </c>
      <c r="B3" s="6" t="s">
        <v>84</v>
      </c>
    </row>
    <row r="4" spans="1:4">
      <c r="A4" s="6" t="s">
        <v>82</v>
      </c>
      <c r="B4" t="s">
        <v>2</v>
      </c>
      <c r="C4" t="s">
        <v>59</v>
      </c>
      <c r="D4" t="s">
        <v>83</v>
      </c>
    </row>
    <row r="5" spans="1:4">
      <c r="A5" s="7" t="s">
        <v>63</v>
      </c>
      <c r="B5" s="8"/>
      <c r="C5" s="8">
        <v>4340</v>
      </c>
      <c r="D5" s="8">
        <v>4340</v>
      </c>
    </row>
    <row r="6" spans="1:4">
      <c r="A6" s="7" t="s">
        <v>61</v>
      </c>
      <c r="B6" s="8">
        <v>1760</v>
      </c>
      <c r="C6" s="8">
        <v>3490</v>
      </c>
      <c r="D6" s="8">
        <v>2913.3333333333335</v>
      </c>
    </row>
    <row r="7" spans="1:4">
      <c r="A7" s="7" t="s">
        <v>60</v>
      </c>
      <c r="B7" s="8">
        <v>2260</v>
      </c>
      <c r="C7" s="8">
        <v>4600</v>
      </c>
      <c r="D7" s="8">
        <v>3040</v>
      </c>
    </row>
    <row r="8" spans="1:4">
      <c r="A8" s="7" t="s">
        <v>62</v>
      </c>
      <c r="B8" s="8">
        <v>1790</v>
      </c>
      <c r="C8" s="8">
        <v>4040</v>
      </c>
      <c r="D8" s="8">
        <v>2540</v>
      </c>
    </row>
    <row r="9" spans="1:4">
      <c r="A9" s="7" t="s">
        <v>83</v>
      </c>
      <c r="B9" s="8">
        <v>1972</v>
      </c>
      <c r="C9" s="8">
        <v>3992</v>
      </c>
      <c r="D9" s="8">
        <v>2982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3D5C-C6FA-4A1D-9DC3-670CCEA5802B}">
  <dimension ref="A1:P55"/>
  <sheetViews>
    <sheetView workbookViewId="0">
      <selection sqref="A1:M51"/>
    </sheetView>
  </sheetViews>
  <sheetFormatPr defaultRowHeight="13.8"/>
  <cols>
    <col min="1" max="1" width="9.796875" bestFit="1" customWidth="1"/>
    <col min="2" max="2" width="13.796875" bestFit="1" customWidth="1"/>
    <col min="3" max="3" width="3.59765625" bestFit="1" customWidth="1"/>
    <col min="4" max="4" width="11.796875" bestFit="1" customWidth="1"/>
    <col min="5" max="5" width="12.5" bestFit="1" customWidth="1"/>
    <col min="6" max="6" width="16.09765625" bestFit="1" customWidth="1"/>
    <col min="7" max="7" width="17.8984375" bestFit="1" customWidth="1"/>
    <col min="8" max="8" width="14.69921875" bestFit="1" customWidth="1"/>
    <col min="9" max="9" width="15.69921875" bestFit="1" customWidth="1"/>
    <col min="10" max="11" width="13.8984375" bestFit="1" customWidth="1"/>
    <col min="12" max="12" width="13.59765625" bestFit="1" customWidth="1"/>
    <col min="13" max="13" width="18.59765625" bestFit="1" customWidth="1"/>
    <col min="15" max="15" width="17.8984375" bestFit="1" customWidth="1"/>
    <col min="16" max="16" width="12.3984375" bestFit="1" customWidth="1"/>
  </cols>
  <sheetData>
    <row r="1" spans="1:16">
      <c r="A1" s="2" t="s">
        <v>52</v>
      </c>
      <c r="B1" s="2" t="s">
        <v>53</v>
      </c>
      <c r="C1" s="2" t="s">
        <v>54</v>
      </c>
      <c r="D1" s="2" t="s">
        <v>72</v>
      </c>
      <c r="E1" s="2" t="s">
        <v>55</v>
      </c>
      <c r="F1" s="2" t="s">
        <v>56</v>
      </c>
      <c r="G1" s="2" t="s">
        <v>57</v>
      </c>
      <c r="H1" s="2" t="s">
        <v>0</v>
      </c>
      <c r="I1" s="2" t="s">
        <v>71</v>
      </c>
      <c r="J1" s="2" t="s">
        <v>58</v>
      </c>
      <c r="K1" s="2" t="s">
        <v>78</v>
      </c>
      <c r="L1" s="2" t="s">
        <v>79</v>
      </c>
      <c r="M1" s="2" t="s">
        <v>80</v>
      </c>
      <c r="O1" s="2" t="s">
        <v>57</v>
      </c>
      <c r="P1" s="2" t="s">
        <v>81</v>
      </c>
    </row>
    <row r="2" spans="1:16">
      <c r="A2" s="3" t="s">
        <v>1</v>
      </c>
      <c r="B2" s="3">
        <v>35</v>
      </c>
      <c r="C2" s="3" t="s">
        <v>2</v>
      </c>
      <c r="D2" s="4">
        <v>50000</v>
      </c>
      <c r="E2" s="4">
        <v>2000</v>
      </c>
      <c r="F2" s="3" t="s">
        <v>60</v>
      </c>
      <c r="G2" s="3" t="s">
        <v>64</v>
      </c>
      <c r="H2" s="3" t="s">
        <v>67</v>
      </c>
      <c r="I2" s="4">
        <v>1500</v>
      </c>
      <c r="J2" s="4">
        <v>10000</v>
      </c>
      <c r="K2" s="3" t="str">
        <f>CONCATENATE(A2, "-", B2, "-", C2)</f>
        <v>CL001-35-M</v>
      </c>
      <c r="L2" s="3" t="str">
        <f>IF(B2&lt;40, "Ispod 40", "40 i vise")</f>
        <v>Ispod 40</v>
      </c>
      <c r="M2" s="3" t="str">
        <f>IF(E2&lt;=2000,"Niska",IF(E2&gt;4000,"Visoka","Srednja"))</f>
        <v>Niska</v>
      </c>
      <c r="O2" s="3" t="s">
        <v>65</v>
      </c>
      <c r="P2" s="3">
        <f>COUNTIF($G$2:$G$51, O2)</f>
        <v>25</v>
      </c>
    </row>
    <row r="3" spans="1:16">
      <c r="A3" s="3" t="s">
        <v>3</v>
      </c>
      <c r="B3" s="3">
        <v>42</v>
      </c>
      <c r="C3" s="3" t="s">
        <v>59</v>
      </c>
      <c r="D3" s="4">
        <v>60000</v>
      </c>
      <c r="E3" s="4">
        <v>3000</v>
      </c>
      <c r="F3" s="3" t="s">
        <v>61</v>
      </c>
      <c r="G3" s="3" t="s">
        <v>65</v>
      </c>
      <c r="H3" s="3" t="s">
        <v>68</v>
      </c>
      <c r="I3" s="4">
        <v>2000</v>
      </c>
      <c r="J3" s="4">
        <v>15000</v>
      </c>
      <c r="K3" s="3" t="str">
        <f t="shared" ref="K3:K51" si="0">CONCATENATE(A3, "-", B3, "-", C3)</f>
        <v>CL002-42-Ž</v>
      </c>
      <c r="L3" s="3" t="str">
        <f t="shared" ref="L3:L51" si="1">IF(B3&lt;40, "Ispod 40", "40 i vise")</f>
        <v>40 i vise</v>
      </c>
      <c r="M3" s="3" t="str">
        <f t="shared" ref="M3:M51" si="2">IF(E3&lt;=2000,"Niska",IF(E3&gt;4000,"Visoka","Srednja"))</f>
        <v>Srednja</v>
      </c>
      <c r="O3" s="3" t="s">
        <v>64</v>
      </c>
      <c r="P3" s="3">
        <f t="shared" ref="P3:P4" si="3">COUNTIF($G$2:$G$51, O3)</f>
        <v>16</v>
      </c>
    </row>
    <row r="4" spans="1:16">
      <c r="A4" s="3" t="s">
        <v>4</v>
      </c>
      <c r="B4" s="3">
        <v>28</v>
      </c>
      <c r="C4" s="3" t="s">
        <v>2</v>
      </c>
      <c r="D4" s="4">
        <v>40000</v>
      </c>
      <c r="E4" s="4">
        <v>1500</v>
      </c>
      <c r="F4" s="3" t="s">
        <v>62</v>
      </c>
      <c r="G4" s="3" t="s">
        <v>64</v>
      </c>
      <c r="H4" s="3" t="s">
        <v>69</v>
      </c>
      <c r="I4" s="4">
        <v>1200</v>
      </c>
      <c r="J4" s="4">
        <v>8000</v>
      </c>
      <c r="K4" s="3" t="str">
        <f t="shared" si="0"/>
        <v>CL003-28-M</v>
      </c>
      <c r="L4" s="3" t="str">
        <f t="shared" si="1"/>
        <v>Ispod 40</v>
      </c>
      <c r="M4" s="3" t="str">
        <f t="shared" si="2"/>
        <v>Niska</v>
      </c>
      <c r="O4" s="3" t="s">
        <v>66</v>
      </c>
      <c r="P4" s="3">
        <f t="shared" si="3"/>
        <v>9</v>
      </c>
    </row>
    <row r="5" spans="1:16">
      <c r="A5" s="3" t="s">
        <v>5</v>
      </c>
      <c r="B5" s="3">
        <v>50</v>
      </c>
      <c r="C5" s="3" t="s">
        <v>59</v>
      </c>
      <c r="D5" s="4">
        <v>70000</v>
      </c>
      <c r="E5" s="4">
        <v>4000</v>
      </c>
      <c r="F5" s="3" t="s">
        <v>63</v>
      </c>
      <c r="G5" s="3" t="s">
        <v>66</v>
      </c>
      <c r="H5" s="3" t="s">
        <v>67</v>
      </c>
      <c r="I5" s="4">
        <v>2500</v>
      </c>
      <c r="J5" s="4">
        <v>20000</v>
      </c>
      <c r="K5" s="3" t="str">
        <f t="shared" si="0"/>
        <v>CL004-50-Ž</v>
      </c>
      <c r="L5" s="3" t="str">
        <f t="shared" si="1"/>
        <v>40 i vise</v>
      </c>
      <c r="M5" s="3" t="str">
        <f t="shared" si="2"/>
        <v>Srednja</v>
      </c>
    </row>
    <row r="6" spans="1:16">
      <c r="A6" s="3" t="s">
        <v>6</v>
      </c>
      <c r="B6" s="3">
        <v>38</v>
      </c>
      <c r="C6" s="3" t="s">
        <v>2</v>
      </c>
      <c r="D6" s="4">
        <v>55000</v>
      </c>
      <c r="E6" s="4">
        <v>2500</v>
      </c>
      <c r="F6" s="3" t="s">
        <v>60</v>
      </c>
      <c r="G6" s="3" t="s">
        <v>65</v>
      </c>
      <c r="H6" s="3" t="s">
        <v>68</v>
      </c>
      <c r="I6" s="4">
        <v>1800</v>
      </c>
      <c r="J6" s="4">
        <v>12000</v>
      </c>
      <c r="K6" s="3" t="str">
        <f t="shared" si="0"/>
        <v>CL005-38-M</v>
      </c>
      <c r="L6" s="3" t="str">
        <f t="shared" si="1"/>
        <v>Ispod 40</v>
      </c>
      <c r="M6" s="3" t="str">
        <f t="shared" si="2"/>
        <v>Srednja</v>
      </c>
    </row>
    <row r="7" spans="1:16">
      <c r="A7" s="3" t="s">
        <v>7</v>
      </c>
      <c r="B7" s="3">
        <v>45</v>
      </c>
      <c r="C7" s="3" t="s">
        <v>59</v>
      </c>
      <c r="D7" s="4">
        <v>65000</v>
      </c>
      <c r="E7" s="4">
        <v>3500</v>
      </c>
      <c r="F7" s="3" t="s">
        <v>61</v>
      </c>
      <c r="G7" s="3" t="s">
        <v>65</v>
      </c>
      <c r="H7" s="3" t="s">
        <v>67</v>
      </c>
      <c r="I7" s="4">
        <v>2200</v>
      </c>
      <c r="J7" s="4">
        <v>17000</v>
      </c>
      <c r="K7" s="3" t="str">
        <f t="shared" si="0"/>
        <v>CL006-45-Ž</v>
      </c>
      <c r="L7" s="3" t="str">
        <f t="shared" si="1"/>
        <v>40 i vise</v>
      </c>
      <c r="M7" s="3" t="str">
        <f t="shared" si="2"/>
        <v>Srednja</v>
      </c>
    </row>
    <row r="8" spans="1:16">
      <c r="A8" s="3" t="s">
        <v>8</v>
      </c>
      <c r="B8" s="3">
        <v>33</v>
      </c>
      <c r="C8" s="3" t="s">
        <v>2</v>
      </c>
      <c r="D8" s="4">
        <v>48000</v>
      </c>
      <c r="E8" s="4">
        <v>1800</v>
      </c>
      <c r="F8" s="3" t="s">
        <v>62</v>
      </c>
      <c r="G8" s="3" t="s">
        <v>64</v>
      </c>
      <c r="H8" s="3" t="s">
        <v>69</v>
      </c>
      <c r="I8" s="4">
        <v>1300</v>
      </c>
      <c r="J8" s="4">
        <v>9000</v>
      </c>
      <c r="K8" s="3" t="str">
        <f t="shared" si="0"/>
        <v>CL007-33-M</v>
      </c>
      <c r="L8" s="3" t="str">
        <f t="shared" si="1"/>
        <v>Ispod 40</v>
      </c>
      <c r="M8" s="3" t="str">
        <f t="shared" si="2"/>
        <v>Niska</v>
      </c>
    </row>
    <row r="9" spans="1:16">
      <c r="A9" s="3" t="s">
        <v>9</v>
      </c>
      <c r="B9" s="3">
        <v>55</v>
      </c>
      <c r="C9" s="3" t="s">
        <v>59</v>
      </c>
      <c r="D9" s="4">
        <v>75000</v>
      </c>
      <c r="E9" s="4">
        <v>4500</v>
      </c>
      <c r="F9" s="3" t="s">
        <v>60</v>
      </c>
      <c r="G9" s="3" t="s">
        <v>65</v>
      </c>
      <c r="H9" s="3" t="s">
        <v>68</v>
      </c>
      <c r="I9" s="4">
        <v>2700</v>
      </c>
      <c r="J9" s="4">
        <v>22000</v>
      </c>
      <c r="K9" s="3" t="str">
        <f t="shared" si="0"/>
        <v>CL008-55-Ž</v>
      </c>
      <c r="L9" s="3" t="str">
        <f t="shared" si="1"/>
        <v>40 i vise</v>
      </c>
      <c r="M9" s="3" t="str">
        <f t="shared" si="2"/>
        <v>Visoka</v>
      </c>
    </row>
    <row r="10" spans="1:16">
      <c r="A10" s="3" t="s">
        <v>10</v>
      </c>
      <c r="B10" s="3">
        <v>29</v>
      </c>
      <c r="C10" s="3" t="s">
        <v>2</v>
      </c>
      <c r="D10" s="4">
        <v>42000</v>
      </c>
      <c r="E10" s="4">
        <v>1600</v>
      </c>
      <c r="F10" s="3" t="s">
        <v>61</v>
      </c>
      <c r="G10" s="3" t="s">
        <v>64</v>
      </c>
      <c r="H10" s="3" t="s">
        <v>67</v>
      </c>
      <c r="I10" s="4">
        <v>1400</v>
      </c>
      <c r="J10" s="4">
        <v>8500</v>
      </c>
      <c r="K10" s="3" t="str">
        <f t="shared" si="0"/>
        <v>CL009-29-M</v>
      </c>
      <c r="L10" s="3" t="str">
        <f t="shared" si="1"/>
        <v>Ispod 40</v>
      </c>
      <c r="M10" s="3" t="str">
        <f t="shared" si="2"/>
        <v>Niska</v>
      </c>
    </row>
    <row r="11" spans="1:16">
      <c r="A11" s="3" t="s">
        <v>11</v>
      </c>
      <c r="B11" s="3">
        <v>48</v>
      </c>
      <c r="C11" s="3" t="s">
        <v>59</v>
      </c>
      <c r="D11" s="4">
        <v>68000</v>
      </c>
      <c r="E11" s="4">
        <v>3800</v>
      </c>
      <c r="F11" s="3" t="s">
        <v>62</v>
      </c>
      <c r="G11" s="3" t="s">
        <v>66</v>
      </c>
      <c r="H11" s="3" t="s">
        <v>69</v>
      </c>
      <c r="I11" s="4">
        <v>2300</v>
      </c>
      <c r="J11" s="4">
        <v>18000</v>
      </c>
      <c r="K11" s="3" t="str">
        <f t="shared" si="0"/>
        <v>CL010-48-Ž</v>
      </c>
      <c r="L11" s="3" t="str">
        <f t="shared" si="1"/>
        <v>40 i vise</v>
      </c>
      <c r="M11" s="3" t="str">
        <f t="shared" si="2"/>
        <v>Srednja</v>
      </c>
    </row>
    <row r="12" spans="1:16">
      <c r="A12" s="3" t="s">
        <v>12</v>
      </c>
      <c r="B12" s="3">
        <v>31</v>
      </c>
      <c r="C12" s="3" t="s">
        <v>2</v>
      </c>
      <c r="D12" s="4">
        <v>47000</v>
      </c>
      <c r="E12" s="4">
        <v>1900</v>
      </c>
      <c r="F12" s="3" t="s">
        <v>60</v>
      </c>
      <c r="G12" s="3" t="s">
        <v>65</v>
      </c>
      <c r="H12" s="3" t="s">
        <v>67</v>
      </c>
      <c r="I12" s="4">
        <v>1600</v>
      </c>
      <c r="J12" s="4">
        <v>9500</v>
      </c>
      <c r="K12" s="3" t="str">
        <f t="shared" si="0"/>
        <v>CL011-31-M</v>
      </c>
      <c r="L12" s="3" t="str">
        <f t="shared" si="1"/>
        <v>Ispod 40</v>
      </c>
      <c r="M12" s="3" t="str">
        <f t="shared" si="2"/>
        <v>Niska</v>
      </c>
    </row>
    <row r="13" spans="1:16">
      <c r="A13" s="3" t="s">
        <v>13</v>
      </c>
      <c r="B13" s="3">
        <v>40</v>
      </c>
      <c r="C13" s="3" t="s">
        <v>59</v>
      </c>
      <c r="D13" s="4">
        <v>62000</v>
      </c>
      <c r="E13" s="4">
        <v>3200</v>
      </c>
      <c r="F13" s="3" t="s">
        <v>61</v>
      </c>
      <c r="G13" s="3" t="s">
        <v>65</v>
      </c>
      <c r="H13" s="3" t="s">
        <v>68</v>
      </c>
      <c r="I13" s="4">
        <v>2100</v>
      </c>
      <c r="J13" s="4">
        <v>16000</v>
      </c>
      <c r="K13" s="3" t="str">
        <f t="shared" si="0"/>
        <v>CL012-40-Ž</v>
      </c>
      <c r="L13" s="3" t="str">
        <f t="shared" si="1"/>
        <v>40 i vise</v>
      </c>
      <c r="M13" s="3" t="str">
        <f t="shared" si="2"/>
        <v>Srednja</v>
      </c>
    </row>
    <row r="14" spans="1:16">
      <c r="A14" s="3" t="s">
        <v>14</v>
      </c>
      <c r="B14" s="3">
        <v>27</v>
      </c>
      <c r="C14" s="3" t="s">
        <v>2</v>
      </c>
      <c r="D14" s="4">
        <v>38000</v>
      </c>
      <c r="E14" s="4">
        <v>1400</v>
      </c>
      <c r="F14" s="3" t="s">
        <v>62</v>
      </c>
      <c r="G14" s="3" t="s">
        <v>64</v>
      </c>
      <c r="H14" s="3" t="s">
        <v>69</v>
      </c>
      <c r="I14" s="4">
        <v>1100</v>
      </c>
      <c r="J14" s="4">
        <v>7500</v>
      </c>
      <c r="K14" s="3" t="str">
        <f t="shared" si="0"/>
        <v>CL013-27-M</v>
      </c>
      <c r="L14" s="3" t="str">
        <f t="shared" si="1"/>
        <v>Ispod 40</v>
      </c>
      <c r="M14" s="3" t="str">
        <f t="shared" si="2"/>
        <v>Niska</v>
      </c>
    </row>
    <row r="15" spans="1:16">
      <c r="A15" s="3" t="s">
        <v>15</v>
      </c>
      <c r="B15" s="3">
        <v>52</v>
      </c>
      <c r="C15" s="3" t="s">
        <v>59</v>
      </c>
      <c r="D15" s="4">
        <v>72000</v>
      </c>
      <c r="E15" s="4">
        <v>4200</v>
      </c>
      <c r="F15" s="3" t="s">
        <v>63</v>
      </c>
      <c r="G15" s="3" t="s">
        <v>66</v>
      </c>
      <c r="H15" s="3" t="s">
        <v>67</v>
      </c>
      <c r="I15" s="4">
        <v>2600</v>
      </c>
      <c r="J15" s="4">
        <v>21000</v>
      </c>
      <c r="K15" s="3" t="str">
        <f t="shared" si="0"/>
        <v>CL014-52-Ž</v>
      </c>
      <c r="L15" s="3" t="str">
        <f t="shared" si="1"/>
        <v>40 i vise</v>
      </c>
      <c r="M15" s="3" t="str">
        <f t="shared" si="2"/>
        <v>Visoka</v>
      </c>
    </row>
    <row r="16" spans="1:16">
      <c r="A16" s="3" t="s">
        <v>16</v>
      </c>
      <c r="B16" s="3">
        <v>36</v>
      </c>
      <c r="C16" s="3" t="s">
        <v>2</v>
      </c>
      <c r="D16" s="4">
        <v>57000</v>
      </c>
      <c r="E16" s="4">
        <v>2300</v>
      </c>
      <c r="F16" s="3" t="s">
        <v>60</v>
      </c>
      <c r="G16" s="3" t="s">
        <v>65</v>
      </c>
      <c r="H16" s="3" t="s">
        <v>68</v>
      </c>
      <c r="I16" s="4">
        <v>1900</v>
      </c>
      <c r="J16" s="4">
        <v>13000</v>
      </c>
      <c r="K16" s="3" t="str">
        <f t="shared" si="0"/>
        <v>CL015-36-M</v>
      </c>
      <c r="L16" s="3" t="str">
        <f t="shared" si="1"/>
        <v>Ispod 40</v>
      </c>
      <c r="M16" s="3" t="str">
        <f t="shared" si="2"/>
        <v>Srednja</v>
      </c>
    </row>
    <row r="17" spans="1:13">
      <c r="A17" s="3" t="s">
        <v>17</v>
      </c>
      <c r="B17" s="3">
        <v>47</v>
      </c>
      <c r="C17" s="3" t="s">
        <v>59</v>
      </c>
      <c r="D17" s="4">
        <v>69000</v>
      </c>
      <c r="E17" s="4">
        <v>3900</v>
      </c>
      <c r="F17" s="3" t="s">
        <v>61</v>
      </c>
      <c r="G17" s="3" t="s">
        <v>65</v>
      </c>
      <c r="H17" s="3" t="s">
        <v>67</v>
      </c>
      <c r="I17" s="4">
        <v>2400</v>
      </c>
      <c r="J17" s="4">
        <v>19000</v>
      </c>
      <c r="K17" s="3" t="str">
        <f t="shared" si="0"/>
        <v>CL016-47-Ž</v>
      </c>
      <c r="L17" s="3" t="str">
        <f t="shared" si="1"/>
        <v>40 i vise</v>
      </c>
      <c r="M17" s="3" t="str">
        <f t="shared" si="2"/>
        <v>Srednja</v>
      </c>
    </row>
    <row r="18" spans="1:13">
      <c r="A18" s="3" t="s">
        <v>18</v>
      </c>
      <c r="B18" s="3">
        <v>32</v>
      </c>
      <c r="C18" s="3" t="s">
        <v>2</v>
      </c>
      <c r="D18" s="4">
        <v>49000</v>
      </c>
      <c r="E18" s="4">
        <v>2000</v>
      </c>
      <c r="F18" s="3" t="s">
        <v>62</v>
      </c>
      <c r="G18" s="3" t="s">
        <v>64</v>
      </c>
      <c r="H18" s="3" t="s">
        <v>69</v>
      </c>
      <c r="I18" s="4">
        <v>1400</v>
      </c>
      <c r="J18" s="4">
        <v>8500</v>
      </c>
      <c r="K18" s="3" t="str">
        <f t="shared" si="0"/>
        <v>CL017-32-M</v>
      </c>
      <c r="L18" s="3" t="str">
        <f t="shared" si="1"/>
        <v>Ispod 40</v>
      </c>
      <c r="M18" s="3" t="str">
        <f t="shared" si="2"/>
        <v>Niska</v>
      </c>
    </row>
    <row r="19" spans="1:13">
      <c r="A19" s="3" t="s">
        <v>19</v>
      </c>
      <c r="B19" s="3">
        <v>57</v>
      </c>
      <c r="C19" s="3" t="s">
        <v>59</v>
      </c>
      <c r="D19" s="4">
        <v>77000</v>
      </c>
      <c r="E19" s="4">
        <v>4600</v>
      </c>
      <c r="F19" s="3" t="s">
        <v>60</v>
      </c>
      <c r="G19" s="3" t="s">
        <v>65</v>
      </c>
      <c r="H19" s="3" t="s">
        <v>68</v>
      </c>
      <c r="I19" s="4">
        <v>2800</v>
      </c>
      <c r="J19" s="4">
        <v>23000</v>
      </c>
      <c r="K19" s="3" t="str">
        <f t="shared" si="0"/>
        <v>CL018-57-Ž</v>
      </c>
      <c r="L19" s="3" t="str">
        <f t="shared" si="1"/>
        <v>40 i vise</v>
      </c>
      <c r="M19" s="3" t="str">
        <f t="shared" si="2"/>
        <v>Visoka</v>
      </c>
    </row>
    <row r="20" spans="1:13">
      <c r="A20" s="3" t="s">
        <v>20</v>
      </c>
      <c r="B20" s="3">
        <v>30</v>
      </c>
      <c r="C20" s="3" t="s">
        <v>2</v>
      </c>
      <c r="D20" s="4">
        <v>43000</v>
      </c>
      <c r="E20" s="4">
        <v>1700</v>
      </c>
      <c r="F20" s="3" t="s">
        <v>61</v>
      </c>
      <c r="G20" s="3" t="s">
        <v>64</v>
      </c>
      <c r="H20" s="3" t="s">
        <v>67</v>
      </c>
      <c r="I20" s="4">
        <v>1500</v>
      </c>
      <c r="J20" s="4">
        <v>10000</v>
      </c>
      <c r="K20" s="3" t="str">
        <f t="shared" si="0"/>
        <v>CL019-30-M</v>
      </c>
      <c r="L20" s="3" t="str">
        <f t="shared" si="1"/>
        <v>Ispod 40</v>
      </c>
      <c r="M20" s="3" t="str">
        <f t="shared" si="2"/>
        <v>Niska</v>
      </c>
    </row>
    <row r="21" spans="1:13">
      <c r="A21" s="3" t="s">
        <v>21</v>
      </c>
      <c r="B21" s="3">
        <v>50</v>
      </c>
      <c r="C21" s="3" t="s">
        <v>59</v>
      </c>
      <c r="D21" s="4">
        <v>70000</v>
      </c>
      <c r="E21" s="4">
        <v>4000</v>
      </c>
      <c r="F21" s="3" t="s">
        <v>62</v>
      </c>
      <c r="G21" s="3" t="s">
        <v>66</v>
      </c>
      <c r="H21" s="3" t="s">
        <v>69</v>
      </c>
      <c r="I21" s="4">
        <v>2500</v>
      </c>
      <c r="J21" s="4">
        <v>20000</v>
      </c>
      <c r="K21" s="3" t="str">
        <f t="shared" si="0"/>
        <v>CL020-50-Ž</v>
      </c>
      <c r="L21" s="3" t="str">
        <f t="shared" si="1"/>
        <v>40 i vise</v>
      </c>
      <c r="M21" s="3" t="str">
        <f t="shared" si="2"/>
        <v>Srednja</v>
      </c>
    </row>
    <row r="22" spans="1:13">
      <c r="A22" s="3" t="s">
        <v>22</v>
      </c>
      <c r="B22" s="3">
        <v>34</v>
      </c>
      <c r="C22" s="3" t="s">
        <v>2</v>
      </c>
      <c r="D22" s="4">
        <v>48000</v>
      </c>
      <c r="E22" s="4">
        <v>1800</v>
      </c>
      <c r="F22" s="3" t="s">
        <v>60</v>
      </c>
      <c r="G22" s="3" t="s">
        <v>65</v>
      </c>
      <c r="H22" s="3" t="s">
        <v>67</v>
      </c>
      <c r="I22" s="4">
        <v>1500</v>
      </c>
      <c r="J22" s="4">
        <v>9000</v>
      </c>
      <c r="K22" s="3" t="str">
        <f t="shared" si="0"/>
        <v>CL021-34-M</v>
      </c>
      <c r="L22" s="3" t="str">
        <f t="shared" si="1"/>
        <v>Ispod 40</v>
      </c>
      <c r="M22" s="3" t="str">
        <f t="shared" si="2"/>
        <v>Niska</v>
      </c>
    </row>
    <row r="23" spans="1:13">
      <c r="A23" s="3" t="s">
        <v>23</v>
      </c>
      <c r="B23" s="3">
        <v>41</v>
      </c>
      <c r="C23" s="3" t="s">
        <v>59</v>
      </c>
      <c r="D23" s="4">
        <v>63000</v>
      </c>
      <c r="E23" s="4">
        <v>3300</v>
      </c>
      <c r="F23" s="3" t="s">
        <v>61</v>
      </c>
      <c r="G23" s="3" t="s">
        <v>65</v>
      </c>
      <c r="H23" s="3" t="s">
        <v>68</v>
      </c>
      <c r="I23" s="4">
        <v>2200</v>
      </c>
      <c r="J23" s="4">
        <v>17000</v>
      </c>
      <c r="K23" s="3" t="str">
        <f t="shared" si="0"/>
        <v>CL022-41-Ž</v>
      </c>
      <c r="L23" s="3" t="str">
        <f t="shared" si="1"/>
        <v>40 i vise</v>
      </c>
      <c r="M23" s="3" t="str">
        <f t="shared" si="2"/>
        <v>Srednja</v>
      </c>
    </row>
    <row r="24" spans="1:13">
      <c r="A24" s="3" t="s">
        <v>24</v>
      </c>
      <c r="B24" s="3">
        <v>26</v>
      </c>
      <c r="C24" s="3" t="s">
        <v>2</v>
      </c>
      <c r="D24" s="4">
        <v>37000</v>
      </c>
      <c r="E24" s="4">
        <v>1300</v>
      </c>
      <c r="F24" s="3" t="s">
        <v>62</v>
      </c>
      <c r="G24" s="3" t="s">
        <v>64</v>
      </c>
      <c r="H24" s="3" t="s">
        <v>69</v>
      </c>
      <c r="I24" s="4">
        <v>1000</v>
      </c>
      <c r="J24" s="4">
        <v>7000</v>
      </c>
      <c r="K24" s="3" t="str">
        <f t="shared" si="0"/>
        <v>CL023-26-M</v>
      </c>
      <c r="L24" s="3" t="str">
        <f t="shared" si="1"/>
        <v>Ispod 40</v>
      </c>
      <c r="M24" s="3" t="str">
        <f t="shared" si="2"/>
        <v>Niska</v>
      </c>
    </row>
    <row r="25" spans="1:13">
      <c r="A25" s="3" t="s">
        <v>25</v>
      </c>
      <c r="B25" s="3">
        <v>53</v>
      </c>
      <c r="C25" s="3" t="s">
        <v>59</v>
      </c>
      <c r="D25" s="4">
        <v>73000</v>
      </c>
      <c r="E25" s="4">
        <v>4300</v>
      </c>
      <c r="F25" s="3" t="s">
        <v>63</v>
      </c>
      <c r="G25" s="3" t="s">
        <v>66</v>
      </c>
      <c r="H25" s="3" t="s">
        <v>67</v>
      </c>
      <c r="I25" s="4">
        <v>2700</v>
      </c>
      <c r="J25" s="4">
        <v>22000</v>
      </c>
      <c r="K25" s="3" t="str">
        <f t="shared" si="0"/>
        <v>CL024-53-Ž</v>
      </c>
      <c r="L25" s="3" t="str">
        <f t="shared" si="1"/>
        <v>40 i vise</v>
      </c>
      <c r="M25" s="3" t="str">
        <f t="shared" si="2"/>
        <v>Visoka</v>
      </c>
    </row>
    <row r="26" spans="1:13">
      <c r="A26" s="3" t="s">
        <v>26</v>
      </c>
      <c r="B26" s="3">
        <v>37</v>
      </c>
      <c r="C26" s="3" t="s">
        <v>2</v>
      </c>
      <c r="D26" s="4">
        <v>58000</v>
      </c>
      <c r="E26" s="4">
        <v>2400</v>
      </c>
      <c r="F26" s="3" t="s">
        <v>60</v>
      </c>
      <c r="G26" s="3" t="s">
        <v>65</v>
      </c>
      <c r="H26" s="3" t="s">
        <v>68</v>
      </c>
      <c r="I26" s="4">
        <v>2000</v>
      </c>
      <c r="J26" s="4">
        <v>14000</v>
      </c>
      <c r="K26" s="3" t="str">
        <f t="shared" si="0"/>
        <v>CL025-37-M</v>
      </c>
      <c r="L26" s="3" t="str">
        <f t="shared" si="1"/>
        <v>Ispod 40</v>
      </c>
      <c r="M26" s="3" t="str">
        <f t="shared" si="2"/>
        <v>Srednja</v>
      </c>
    </row>
    <row r="27" spans="1:13">
      <c r="A27" s="3" t="s">
        <v>27</v>
      </c>
      <c r="B27" s="3">
        <v>46</v>
      </c>
      <c r="C27" s="3" t="s">
        <v>59</v>
      </c>
      <c r="D27" s="4">
        <v>66000</v>
      </c>
      <c r="E27" s="4">
        <v>3600</v>
      </c>
      <c r="F27" s="3" t="s">
        <v>61</v>
      </c>
      <c r="G27" s="3" t="s">
        <v>65</v>
      </c>
      <c r="H27" s="3" t="s">
        <v>67</v>
      </c>
      <c r="I27" s="4">
        <v>2300</v>
      </c>
      <c r="J27" s="4">
        <v>18000</v>
      </c>
      <c r="K27" s="3" t="str">
        <f t="shared" si="0"/>
        <v>CL026-46-Ž</v>
      </c>
      <c r="L27" s="3" t="str">
        <f t="shared" si="1"/>
        <v>40 i vise</v>
      </c>
      <c r="M27" s="3" t="str">
        <f t="shared" si="2"/>
        <v>Srednja</v>
      </c>
    </row>
    <row r="28" spans="1:13">
      <c r="A28" s="3" t="s">
        <v>28</v>
      </c>
      <c r="B28" s="3">
        <v>35</v>
      </c>
      <c r="C28" s="3" t="s">
        <v>2</v>
      </c>
      <c r="D28" s="4">
        <v>49000</v>
      </c>
      <c r="E28" s="4">
        <v>2000</v>
      </c>
      <c r="F28" s="3" t="s">
        <v>62</v>
      </c>
      <c r="G28" s="3" t="s">
        <v>64</v>
      </c>
      <c r="H28" s="3" t="s">
        <v>69</v>
      </c>
      <c r="I28" s="4">
        <v>1500</v>
      </c>
      <c r="J28" s="4">
        <v>9500</v>
      </c>
      <c r="K28" s="3" t="str">
        <f t="shared" si="0"/>
        <v>CL027-35-M</v>
      </c>
      <c r="L28" s="3" t="str">
        <f t="shared" si="1"/>
        <v>Ispod 40</v>
      </c>
      <c r="M28" s="3" t="str">
        <f t="shared" si="2"/>
        <v>Niska</v>
      </c>
    </row>
    <row r="29" spans="1:13">
      <c r="A29" s="3" t="s">
        <v>29</v>
      </c>
      <c r="B29" s="3">
        <v>58</v>
      </c>
      <c r="C29" s="3" t="s">
        <v>59</v>
      </c>
      <c r="D29" s="4">
        <v>78000</v>
      </c>
      <c r="E29" s="4">
        <v>4700</v>
      </c>
      <c r="F29" s="3" t="s">
        <v>60</v>
      </c>
      <c r="G29" s="3" t="s">
        <v>65</v>
      </c>
      <c r="H29" s="3" t="s">
        <v>68</v>
      </c>
      <c r="I29" s="4">
        <v>2900</v>
      </c>
      <c r="J29" s="4">
        <v>24000</v>
      </c>
      <c r="K29" s="3" t="str">
        <f t="shared" si="0"/>
        <v>CL028-58-Ž</v>
      </c>
      <c r="L29" s="3" t="str">
        <f t="shared" si="1"/>
        <v>40 i vise</v>
      </c>
      <c r="M29" s="3" t="str">
        <f t="shared" si="2"/>
        <v>Visoka</v>
      </c>
    </row>
    <row r="30" spans="1:13">
      <c r="A30" s="3" t="s">
        <v>30</v>
      </c>
      <c r="B30" s="3">
        <v>31</v>
      </c>
      <c r="C30" s="3" t="s">
        <v>2</v>
      </c>
      <c r="D30" s="4">
        <v>44000</v>
      </c>
      <c r="E30" s="4">
        <v>1800</v>
      </c>
      <c r="F30" s="3" t="s">
        <v>61</v>
      </c>
      <c r="G30" s="3" t="s">
        <v>64</v>
      </c>
      <c r="H30" s="3" t="s">
        <v>67</v>
      </c>
      <c r="I30" s="4">
        <v>1600</v>
      </c>
      <c r="J30" s="4">
        <v>10500</v>
      </c>
      <c r="K30" s="3" t="str">
        <f t="shared" si="0"/>
        <v>CL029-31-M</v>
      </c>
      <c r="L30" s="3" t="str">
        <f t="shared" si="1"/>
        <v>Ispod 40</v>
      </c>
      <c r="M30" s="3" t="str">
        <f t="shared" si="2"/>
        <v>Niska</v>
      </c>
    </row>
    <row r="31" spans="1:13">
      <c r="A31" s="3" t="s">
        <v>31</v>
      </c>
      <c r="B31" s="3">
        <v>49</v>
      </c>
      <c r="C31" s="3" t="s">
        <v>59</v>
      </c>
      <c r="D31" s="4">
        <v>71000</v>
      </c>
      <c r="E31" s="4">
        <v>4100</v>
      </c>
      <c r="F31" s="3" t="s">
        <v>62</v>
      </c>
      <c r="G31" s="3" t="s">
        <v>66</v>
      </c>
      <c r="H31" s="3" t="s">
        <v>69</v>
      </c>
      <c r="I31" s="4">
        <v>2600</v>
      </c>
      <c r="J31" s="4">
        <v>21000</v>
      </c>
      <c r="K31" s="3" t="str">
        <f t="shared" si="0"/>
        <v>CL030-49-Ž</v>
      </c>
      <c r="L31" s="3" t="str">
        <f t="shared" si="1"/>
        <v>40 i vise</v>
      </c>
      <c r="M31" s="3" t="str">
        <f t="shared" si="2"/>
        <v>Visoka</v>
      </c>
    </row>
    <row r="32" spans="1:13">
      <c r="A32" s="3" t="s">
        <v>32</v>
      </c>
      <c r="B32" s="3">
        <v>33</v>
      </c>
      <c r="C32" s="3" t="s">
        <v>2</v>
      </c>
      <c r="D32" s="4">
        <v>50000</v>
      </c>
      <c r="E32" s="4">
        <v>2200</v>
      </c>
      <c r="F32" s="3" t="s">
        <v>60</v>
      </c>
      <c r="G32" s="3" t="s">
        <v>65</v>
      </c>
      <c r="H32" s="3" t="s">
        <v>67</v>
      </c>
      <c r="I32" s="4">
        <v>1700</v>
      </c>
      <c r="J32" s="4">
        <v>11000</v>
      </c>
      <c r="K32" s="3" t="str">
        <f t="shared" si="0"/>
        <v>CL031-33-M</v>
      </c>
      <c r="L32" s="3" t="str">
        <f t="shared" si="1"/>
        <v>Ispod 40</v>
      </c>
      <c r="M32" s="3" t="str">
        <f t="shared" si="2"/>
        <v>Srednja</v>
      </c>
    </row>
    <row r="33" spans="1:13">
      <c r="A33" s="3" t="s">
        <v>33</v>
      </c>
      <c r="B33" s="3">
        <v>42</v>
      </c>
      <c r="C33" s="3" t="s">
        <v>59</v>
      </c>
      <c r="D33" s="4">
        <v>64000</v>
      </c>
      <c r="E33" s="4">
        <v>3400</v>
      </c>
      <c r="F33" s="3" t="s">
        <v>61</v>
      </c>
      <c r="G33" s="3" t="s">
        <v>65</v>
      </c>
      <c r="H33" s="3" t="s">
        <v>68</v>
      </c>
      <c r="I33" s="4">
        <v>2300</v>
      </c>
      <c r="J33" s="4">
        <v>18000</v>
      </c>
      <c r="K33" s="3" t="str">
        <f t="shared" si="0"/>
        <v>CL032-42-Ž</v>
      </c>
      <c r="L33" s="3" t="str">
        <f t="shared" si="1"/>
        <v>40 i vise</v>
      </c>
      <c r="M33" s="3" t="str">
        <f t="shared" si="2"/>
        <v>Srednja</v>
      </c>
    </row>
    <row r="34" spans="1:13">
      <c r="A34" s="3" t="s">
        <v>34</v>
      </c>
      <c r="B34" s="3">
        <v>28</v>
      </c>
      <c r="C34" s="3" t="s">
        <v>2</v>
      </c>
      <c r="D34" s="4">
        <v>39000</v>
      </c>
      <c r="E34" s="4">
        <v>1500</v>
      </c>
      <c r="F34" s="3" t="s">
        <v>62</v>
      </c>
      <c r="G34" s="3" t="s">
        <v>64</v>
      </c>
      <c r="H34" s="3" t="s">
        <v>69</v>
      </c>
      <c r="I34" s="4">
        <v>1200</v>
      </c>
      <c r="J34" s="4">
        <v>8000</v>
      </c>
      <c r="K34" s="3" t="str">
        <f t="shared" si="0"/>
        <v>CL033-28-M</v>
      </c>
      <c r="L34" s="3" t="str">
        <f t="shared" si="1"/>
        <v>Ispod 40</v>
      </c>
      <c r="M34" s="3" t="str">
        <f t="shared" si="2"/>
        <v>Niska</v>
      </c>
    </row>
    <row r="35" spans="1:13">
      <c r="A35" s="3" t="s">
        <v>35</v>
      </c>
      <c r="B35" s="3">
        <v>54</v>
      </c>
      <c r="C35" s="3" t="s">
        <v>59</v>
      </c>
      <c r="D35" s="4">
        <v>74000</v>
      </c>
      <c r="E35" s="4">
        <v>4300</v>
      </c>
      <c r="F35" s="3" t="s">
        <v>63</v>
      </c>
      <c r="G35" s="3" t="s">
        <v>66</v>
      </c>
      <c r="H35" s="3" t="s">
        <v>67</v>
      </c>
      <c r="I35" s="4">
        <v>2800</v>
      </c>
      <c r="J35" s="4">
        <v>23000</v>
      </c>
      <c r="K35" s="3" t="str">
        <f t="shared" si="0"/>
        <v>CL034-54-Ž</v>
      </c>
      <c r="L35" s="3" t="str">
        <f t="shared" si="1"/>
        <v>40 i vise</v>
      </c>
      <c r="M35" s="3" t="str">
        <f t="shared" si="2"/>
        <v>Visoka</v>
      </c>
    </row>
    <row r="36" spans="1:13">
      <c r="A36" s="3" t="s">
        <v>36</v>
      </c>
      <c r="B36" s="3">
        <v>39</v>
      </c>
      <c r="C36" s="3" t="s">
        <v>2</v>
      </c>
      <c r="D36" s="4">
        <v>60000</v>
      </c>
      <c r="E36" s="4">
        <v>2500</v>
      </c>
      <c r="F36" s="3" t="s">
        <v>60</v>
      </c>
      <c r="G36" s="3" t="s">
        <v>65</v>
      </c>
      <c r="H36" s="3" t="s">
        <v>68</v>
      </c>
      <c r="I36" s="4">
        <v>2000</v>
      </c>
      <c r="J36" s="4">
        <v>15000</v>
      </c>
      <c r="K36" s="3" t="str">
        <f t="shared" si="0"/>
        <v>CL035-39-M</v>
      </c>
      <c r="L36" s="3" t="str">
        <f t="shared" si="1"/>
        <v>Ispod 40</v>
      </c>
      <c r="M36" s="3" t="str">
        <f t="shared" si="2"/>
        <v>Srednja</v>
      </c>
    </row>
    <row r="37" spans="1:13">
      <c r="A37" s="3" t="s">
        <v>37</v>
      </c>
      <c r="B37" s="3">
        <v>48</v>
      </c>
      <c r="C37" s="3" t="s">
        <v>59</v>
      </c>
      <c r="D37" s="4">
        <v>67000</v>
      </c>
      <c r="E37" s="4">
        <v>3700</v>
      </c>
      <c r="F37" s="3" t="s">
        <v>61</v>
      </c>
      <c r="G37" s="3" t="s">
        <v>65</v>
      </c>
      <c r="H37" s="3" t="s">
        <v>67</v>
      </c>
      <c r="I37" s="4">
        <v>2400</v>
      </c>
      <c r="J37" s="4">
        <v>19000</v>
      </c>
      <c r="K37" s="3" t="str">
        <f t="shared" si="0"/>
        <v>CL036-48-Ž</v>
      </c>
      <c r="L37" s="3" t="str">
        <f t="shared" si="1"/>
        <v>40 i vise</v>
      </c>
      <c r="M37" s="3" t="str">
        <f t="shared" si="2"/>
        <v>Srednja</v>
      </c>
    </row>
    <row r="38" spans="1:13">
      <c r="A38" s="3" t="s">
        <v>38</v>
      </c>
      <c r="B38" s="3">
        <v>34</v>
      </c>
      <c r="C38" s="3" t="s">
        <v>2</v>
      </c>
      <c r="D38" s="4">
        <v>51000</v>
      </c>
      <c r="E38" s="4">
        <v>2300</v>
      </c>
      <c r="F38" s="3" t="s">
        <v>62</v>
      </c>
      <c r="G38" s="3" t="s">
        <v>64</v>
      </c>
      <c r="H38" s="3" t="s">
        <v>69</v>
      </c>
      <c r="I38" s="4">
        <v>1400</v>
      </c>
      <c r="J38" s="4">
        <v>8500</v>
      </c>
      <c r="K38" s="3" t="str">
        <f t="shared" si="0"/>
        <v>CL037-34-M</v>
      </c>
      <c r="L38" s="3" t="str">
        <f t="shared" si="1"/>
        <v>Ispod 40</v>
      </c>
      <c r="M38" s="3" t="str">
        <f t="shared" si="2"/>
        <v>Srednja</v>
      </c>
    </row>
    <row r="39" spans="1:13">
      <c r="A39" s="3" t="s">
        <v>39</v>
      </c>
      <c r="B39" s="3">
        <v>59</v>
      </c>
      <c r="C39" s="3" t="s">
        <v>59</v>
      </c>
      <c r="D39" s="4">
        <v>79000</v>
      </c>
      <c r="E39" s="4">
        <v>4800</v>
      </c>
      <c r="F39" s="3" t="s">
        <v>60</v>
      </c>
      <c r="G39" s="3" t="s">
        <v>65</v>
      </c>
      <c r="H39" s="3" t="s">
        <v>68</v>
      </c>
      <c r="I39" s="4">
        <v>3000</v>
      </c>
      <c r="J39" s="4">
        <v>25000</v>
      </c>
      <c r="K39" s="3" t="str">
        <f t="shared" si="0"/>
        <v>CL038-59-Ž</v>
      </c>
      <c r="L39" s="3" t="str">
        <f t="shared" si="1"/>
        <v>40 i vise</v>
      </c>
      <c r="M39" s="3" t="str">
        <f t="shared" si="2"/>
        <v>Visoka</v>
      </c>
    </row>
    <row r="40" spans="1:13">
      <c r="A40" s="3" t="s">
        <v>40</v>
      </c>
      <c r="B40" s="3">
        <v>32</v>
      </c>
      <c r="C40" s="3" t="s">
        <v>2</v>
      </c>
      <c r="D40" s="4">
        <v>45000</v>
      </c>
      <c r="E40" s="4">
        <v>1900</v>
      </c>
      <c r="F40" s="3" t="s">
        <v>61</v>
      </c>
      <c r="G40" s="3" t="s">
        <v>64</v>
      </c>
      <c r="H40" s="3" t="s">
        <v>67</v>
      </c>
      <c r="I40" s="4">
        <v>1600</v>
      </c>
      <c r="J40" s="4">
        <v>10000</v>
      </c>
      <c r="K40" s="3" t="str">
        <f t="shared" si="0"/>
        <v>CL039-32-M</v>
      </c>
      <c r="L40" s="3" t="str">
        <f t="shared" si="1"/>
        <v>Ispod 40</v>
      </c>
      <c r="M40" s="3" t="str">
        <f t="shared" si="2"/>
        <v>Niska</v>
      </c>
    </row>
    <row r="41" spans="1:13">
      <c r="A41" s="3" t="s">
        <v>41</v>
      </c>
      <c r="B41" s="3">
        <v>51</v>
      </c>
      <c r="C41" s="3" t="s">
        <v>59</v>
      </c>
      <c r="D41" s="4">
        <v>72000</v>
      </c>
      <c r="E41" s="4">
        <v>4100</v>
      </c>
      <c r="F41" s="3" t="s">
        <v>62</v>
      </c>
      <c r="G41" s="3" t="s">
        <v>66</v>
      </c>
      <c r="H41" s="3" t="s">
        <v>69</v>
      </c>
      <c r="I41" s="4">
        <v>2700</v>
      </c>
      <c r="J41" s="4">
        <v>22000</v>
      </c>
      <c r="K41" s="3" t="str">
        <f t="shared" si="0"/>
        <v>CL040-51-Ž</v>
      </c>
      <c r="L41" s="3" t="str">
        <f t="shared" si="1"/>
        <v>40 i vise</v>
      </c>
      <c r="M41" s="3" t="str">
        <f t="shared" si="2"/>
        <v>Visoka</v>
      </c>
    </row>
    <row r="42" spans="1:13">
      <c r="A42" s="3" t="s">
        <v>42</v>
      </c>
      <c r="B42" s="3">
        <v>35</v>
      </c>
      <c r="C42" s="3" t="s">
        <v>2</v>
      </c>
      <c r="D42" s="4">
        <v>52000</v>
      </c>
      <c r="E42" s="4">
        <v>2400</v>
      </c>
      <c r="F42" s="3" t="s">
        <v>60</v>
      </c>
      <c r="G42" s="3" t="s">
        <v>65</v>
      </c>
      <c r="H42" s="3" t="s">
        <v>67</v>
      </c>
      <c r="I42" s="4">
        <v>1800</v>
      </c>
      <c r="J42" s="4">
        <v>12000</v>
      </c>
      <c r="K42" s="3" t="str">
        <f t="shared" si="0"/>
        <v>CL041-35-M</v>
      </c>
      <c r="L42" s="3" t="str">
        <f t="shared" si="1"/>
        <v>Ispod 40</v>
      </c>
      <c r="M42" s="3" t="str">
        <f t="shared" si="2"/>
        <v>Srednja</v>
      </c>
    </row>
    <row r="43" spans="1:13">
      <c r="A43" s="3" t="s">
        <v>43</v>
      </c>
      <c r="B43" s="3">
        <v>43</v>
      </c>
      <c r="C43" s="3" t="s">
        <v>59</v>
      </c>
      <c r="D43" s="4">
        <v>65000</v>
      </c>
      <c r="E43" s="4">
        <v>3500</v>
      </c>
      <c r="F43" s="3" t="s">
        <v>61</v>
      </c>
      <c r="G43" s="3" t="s">
        <v>65</v>
      </c>
      <c r="H43" s="3" t="s">
        <v>68</v>
      </c>
      <c r="I43" s="4">
        <v>2400</v>
      </c>
      <c r="J43" s="4">
        <v>17000</v>
      </c>
      <c r="K43" s="3" t="str">
        <f t="shared" si="0"/>
        <v>CL042-43-Ž</v>
      </c>
      <c r="L43" s="3" t="str">
        <f t="shared" si="1"/>
        <v>40 i vise</v>
      </c>
      <c r="M43" s="3" t="str">
        <f t="shared" si="2"/>
        <v>Srednja</v>
      </c>
    </row>
    <row r="44" spans="1:13">
      <c r="A44" s="3" t="s">
        <v>44</v>
      </c>
      <c r="B44" s="3">
        <v>29</v>
      </c>
      <c r="C44" s="3" t="s">
        <v>2</v>
      </c>
      <c r="D44" s="4">
        <v>40000</v>
      </c>
      <c r="E44" s="4">
        <v>1600</v>
      </c>
      <c r="F44" s="3" t="s">
        <v>62</v>
      </c>
      <c r="G44" s="3" t="s">
        <v>64</v>
      </c>
      <c r="H44" s="3" t="s">
        <v>69</v>
      </c>
      <c r="I44" s="4">
        <v>1300</v>
      </c>
      <c r="J44" s="4">
        <v>9000</v>
      </c>
      <c r="K44" s="3" t="str">
        <f t="shared" si="0"/>
        <v>CL043-29-M</v>
      </c>
      <c r="L44" s="3" t="str">
        <f t="shared" si="1"/>
        <v>Ispod 40</v>
      </c>
      <c r="M44" s="3" t="str">
        <f t="shared" si="2"/>
        <v>Niska</v>
      </c>
    </row>
    <row r="45" spans="1:13">
      <c r="A45" s="3" t="s">
        <v>45</v>
      </c>
      <c r="B45" s="3">
        <v>55</v>
      </c>
      <c r="C45" s="3" t="s">
        <v>59</v>
      </c>
      <c r="D45" s="4">
        <v>75000</v>
      </c>
      <c r="E45" s="4">
        <v>4400</v>
      </c>
      <c r="F45" s="3" t="s">
        <v>60</v>
      </c>
      <c r="G45" s="3" t="s">
        <v>65</v>
      </c>
      <c r="H45" s="3" t="s">
        <v>68</v>
      </c>
      <c r="I45" s="4">
        <v>2900</v>
      </c>
      <c r="J45" s="4">
        <v>24000</v>
      </c>
      <c r="K45" s="3" t="str">
        <f t="shared" si="0"/>
        <v>CL044-55-Ž</v>
      </c>
      <c r="L45" s="3" t="str">
        <f t="shared" si="1"/>
        <v>40 i vise</v>
      </c>
      <c r="M45" s="3" t="str">
        <f t="shared" si="2"/>
        <v>Visoka</v>
      </c>
    </row>
    <row r="46" spans="1:13">
      <c r="A46" s="3" t="s">
        <v>46</v>
      </c>
      <c r="B46" s="3">
        <v>38</v>
      </c>
      <c r="C46" s="3" t="s">
        <v>2</v>
      </c>
      <c r="D46" s="4">
        <v>61000</v>
      </c>
      <c r="E46" s="4">
        <v>2600</v>
      </c>
      <c r="F46" s="3" t="s">
        <v>60</v>
      </c>
      <c r="G46" s="3" t="s">
        <v>65</v>
      </c>
      <c r="H46" s="3" t="s">
        <v>67</v>
      </c>
      <c r="I46" s="4">
        <v>2100</v>
      </c>
      <c r="J46" s="4">
        <v>16000</v>
      </c>
      <c r="K46" s="3" t="str">
        <f t="shared" si="0"/>
        <v>CL045-38-M</v>
      </c>
      <c r="L46" s="3" t="str">
        <f t="shared" si="1"/>
        <v>Ispod 40</v>
      </c>
      <c r="M46" s="3" t="str">
        <f t="shared" si="2"/>
        <v>Srednja</v>
      </c>
    </row>
    <row r="47" spans="1:13">
      <c r="A47" s="3" t="s">
        <v>47</v>
      </c>
      <c r="B47" s="3">
        <v>47</v>
      </c>
      <c r="C47" s="3" t="s">
        <v>59</v>
      </c>
      <c r="D47" s="4">
        <v>68000</v>
      </c>
      <c r="E47" s="4">
        <v>3800</v>
      </c>
      <c r="F47" s="3" t="s">
        <v>61</v>
      </c>
      <c r="G47" s="3" t="s">
        <v>65</v>
      </c>
      <c r="H47" s="3" t="s">
        <v>68</v>
      </c>
      <c r="I47" s="4">
        <v>2500</v>
      </c>
      <c r="J47" s="4">
        <v>20000</v>
      </c>
      <c r="K47" s="3" t="str">
        <f t="shared" si="0"/>
        <v>CL046-47-Ž</v>
      </c>
      <c r="L47" s="3" t="str">
        <f t="shared" si="1"/>
        <v>40 i vise</v>
      </c>
      <c r="M47" s="3" t="str">
        <f t="shared" si="2"/>
        <v>Srednja</v>
      </c>
    </row>
    <row r="48" spans="1:13">
      <c r="A48" s="3" t="s">
        <v>48</v>
      </c>
      <c r="B48" s="3">
        <v>36</v>
      </c>
      <c r="C48" s="3" t="s">
        <v>2</v>
      </c>
      <c r="D48" s="4">
        <v>53000</v>
      </c>
      <c r="E48" s="4">
        <v>2500</v>
      </c>
      <c r="F48" s="3" t="s">
        <v>62</v>
      </c>
      <c r="G48" s="3" t="s">
        <v>64</v>
      </c>
      <c r="H48" s="3" t="s">
        <v>69</v>
      </c>
      <c r="I48" s="4">
        <v>1600</v>
      </c>
      <c r="J48" s="4">
        <v>9500</v>
      </c>
      <c r="K48" s="3" t="str">
        <f t="shared" si="0"/>
        <v>CL047-36-M</v>
      </c>
      <c r="L48" s="3" t="str">
        <f t="shared" si="1"/>
        <v>Ispod 40</v>
      </c>
      <c r="M48" s="3" t="str">
        <f t="shared" si="2"/>
        <v>Srednja</v>
      </c>
    </row>
    <row r="49" spans="1:13">
      <c r="A49" s="3" t="s">
        <v>49</v>
      </c>
      <c r="B49" s="3">
        <v>60</v>
      </c>
      <c r="C49" s="3" t="s">
        <v>59</v>
      </c>
      <c r="D49" s="4">
        <v>80000</v>
      </c>
      <c r="E49" s="4">
        <v>4900</v>
      </c>
      <c r="F49" s="3" t="s">
        <v>63</v>
      </c>
      <c r="G49" s="3" t="s">
        <v>65</v>
      </c>
      <c r="H49" s="3" t="s">
        <v>68</v>
      </c>
      <c r="I49" s="4">
        <v>3100</v>
      </c>
      <c r="J49" s="4">
        <v>26000</v>
      </c>
      <c r="K49" s="3" t="str">
        <f t="shared" si="0"/>
        <v>CL048-60-Ž</v>
      </c>
      <c r="L49" s="3" t="str">
        <f t="shared" si="1"/>
        <v>40 i vise</v>
      </c>
      <c r="M49" s="3" t="str">
        <f t="shared" si="2"/>
        <v>Visoka</v>
      </c>
    </row>
    <row r="50" spans="1:13">
      <c r="A50" s="3" t="s">
        <v>50</v>
      </c>
      <c r="B50" s="3">
        <v>33</v>
      </c>
      <c r="C50" s="3" t="s">
        <v>2</v>
      </c>
      <c r="D50" s="4">
        <v>46000</v>
      </c>
      <c r="E50" s="4">
        <v>1800</v>
      </c>
      <c r="F50" s="3" t="s">
        <v>61</v>
      </c>
      <c r="G50" s="3" t="s">
        <v>64</v>
      </c>
      <c r="H50" s="3" t="s">
        <v>67</v>
      </c>
      <c r="I50" s="4">
        <v>1500</v>
      </c>
      <c r="J50" s="4">
        <v>10500</v>
      </c>
      <c r="K50" s="3" t="str">
        <f t="shared" si="0"/>
        <v>CL049-33-M</v>
      </c>
      <c r="L50" s="3" t="str">
        <f t="shared" si="1"/>
        <v>Ispod 40</v>
      </c>
      <c r="M50" s="3" t="str">
        <f t="shared" si="2"/>
        <v>Niska</v>
      </c>
    </row>
    <row r="51" spans="1:13">
      <c r="A51" s="3" t="s">
        <v>51</v>
      </c>
      <c r="B51" s="3">
        <v>52</v>
      </c>
      <c r="C51" s="3" t="s">
        <v>59</v>
      </c>
      <c r="D51" s="4">
        <v>73000</v>
      </c>
      <c r="E51" s="4">
        <v>4200</v>
      </c>
      <c r="F51" s="3" t="s">
        <v>62</v>
      </c>
      <c r="G51" s="3" t="s">
        <v>66</v>
      </c>
      <c r="H51" s="3" t="s">
        <v>69</v>
      </c>
      <c r="I51" s="4">
        <v>2800</v>
      </c>
      <c r="J51" s="4">
        <v>23000</v>
      </c>
      <c r="K51" s="3" t="str">
        <f t="shared" si="0"/>
        <v>CL050-52-Ž</v>
      </c>
      <c r="L51" s="3" t="str">
        <f t="shared" si="1"/>
        <v>40 i vise</v>
      </c>
      <c r="M51" s="3" t="str">
        <f t="shared" si="2"/>
        <v>Visoka</v>
      </c>
    </row>
    <row r="54" spans="1:13" ht="55.2">
      <c r="D54" s="5" t="s">
        <v>73</v>
      </c>
      <c r="E54" s="5" t="s">
        <v>74</v>
      </c>
      <c r="F54" s="5" t="s">
        <v>75</v>
      </c>
      <c r="G54" s="5" t="s">
        <v>76</v>
      </c>
      <c r="H54" s="5" t="s">
        <v>77</v>
      </c>
    </row>
    <row r="55" spans="1:13">
      <c r="D55" s="3">
        <f>AVERAGE(B2:B51)</f>
        <v>41.26</v>
      </c>
      <c r="E55" s="4">
        <f>MEDIAN(D2:D51)</f>
        <v>60500</v>
      </c>
      <c r="F55" s="3">
        <f>COUNTIF(E2:E51, "&gt;3000")</f>
        <v>24</v>
      </c>
      <c r="G55" s="3">
        <f>COUNTIF(I2:I51, "&lt;2000")</f>
        <v>22</v>
      </c>
      <c r="H55" s="4">
        <f>SUM(J2:J51)</f>
        <v>765500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E46F-63E1-4F3B-9D87-F9B748C77DE7}">
  <dimension ref="A1:B51"/>
  <sheetViews>
    <sheetView workbookViewId="0">
      <selection activeCell="D16" sqref="D16"/>
    </sheetView>
  </sheetViews>
  <sheetFormatPr defaultRowHeight="13.8"/>
  <cols>
    <col min="2" max="2" width="12.69921875" customWidth="1"/>
  </cols>
  <sheetData>
    <row r="1" spans="1:2">
      <c r="A1" t="s">
        <v>52</v>
      </c>
      <c r="B1" t="s">
        <v>70</v>
      </c>
    </row>
    <row r="2" spans="1:2">
      <c r="A2" t="s">
        <v>7</v>
      </c>
      <c r="B2" s="1">
        <v>42625</v>
      </c>
    </row>
    <row r="3" spans="1:2">
      <c r="A3" t="s">
        <v>25</v>
      </c>
      <c r="B3" s="1">
        <v>42647</v>
      </c>
    </row>
    <row r="4" spans="1:2">
      <c r="A4" t="s">
        <v>16</v>
      </c>
      <c r="B4" s="1">
        <v>42704</v>
      </c>
    </row>
    <row r="5" spans="1:2">
      <c r="A5" t="s">
        <v>44</v>
      </c>
      <c r="B5" s="1">
        <v>42732</v>
      </c>
    </row>
    <row r="6" spans="1:2">
      <c r="A6" t="s">
        <v>24</v>
      </c>
      <c r="B6" s="1">
        <v>42783</v>
      </c>
    </row>
    <row r="7" spans="1:2">
      <c r="A7" t="s">
        <v>49</v>
      </c>
      <c r="B7" s="1">
        <v>42811</v>
      </c>
    </row>
    <row r="8" spans="1:2">
      <c r="A8" t="s">
        <v>40</v>
      </c>
      <c r="B8" s="1">
        <v>42835</v>
      </c>
    </row>
    <row r="9" spans="1:2">
      <c r="A9" t="s">
        <v>21</v>
      </c>
      <c r="B9" s="1">
        <v>42875</v>
      </c>
    </row>
    <row r="10" spans="1:2">
      <c r="A10" t="s">
        <v>5</v>
      </c>
      <c r="B10" s="1">
        <v>42896</v>
      </c>
    </row>
    <row r="11" spans="1:2">
      <c r="A11" t="s">
        <v>45</v>
      </c>
      <c r="B11" s="1">
        <v>42961</v>
      </c>
    </row>
    <row r="12" spans="1:2">
      <c r="A12" t="s">
        <v>29</v>
      </c>
      <c r="B12" s="1">
        <v>43008</v>
      </c>
    </row>
    <row r="13" spans="1:2">
      <c r="A13" t="s">
        <v>35</v>
      </c>
      <c r="B13" s="1">
        <v>43028</v>
      </c>
    </row>
    <row r="14" spans="1:2">
      <c r="A14" t="s">
        <v>15</v>
      </c>
      <c r="B14" s="1">
        <v>43074</v>
      </c>
    </row>
    <row r="15" spans="1:2">
      <c r="A15" t="s">
        <v>27</v>
      </c>
      <c r="B15" s="1">
        <v>43109</v>
      </c>
    </row>
    <row r="16" spans="1:2">
      <c r="A16" t="s">
        <v>42</v>
      </c>
      <c r="B16" s="1">
        <v>43142</v>
      </c>
    </row>
    <row r="17" spans="1:2">
      <c r="A17" t="s">
        <v>18</v>
      </c>
      <c r="B17" s="1">
        <v>43161</v>
      </c>
    </row>
    <row r="18" spans="1:2">
      <c r="A18" t="s">
        <v>13</v>
      </c>
      <c r="B18" s="1">
        <v>43205</v>
      </c>
    </row>
    <row r="19" spans="1:2">
      <c r="A19" t="s">
        <v>47</v>
      </c>
      <c r="B19" s="1">
        <v>43246</v>
      </c>
    </row>
    <row r="20" spans="1:2">
      <c r="A20" t="s">
        <v>31</v>
      </c>
      <c r="B20" s="1">
        <v>43265</v>
      </c>
    </row>
    <row r="21" spans="1:2">
      <c r="A21" t="s">
        <v>10</v>
      </c>
      <c r="B21" s="1"/>
    </row>
    <row r="22" spans="1:2">
      <c r="A22" t="s">
        <v>51</v>
      </c>
      <c r="B22" s="1">
        <v>43303</v>
      </c>
    </row>
    <row r="23" spans="1:2">
      <c r="A23" t="s">
        <v>22</v>
      </c>
      <c r="B23" s="1">
        <v>43323</v>
      </c>
    </row>
    <row r="24" spans="1:2">
      <c r="A24" t="s">
        <v>37</v>
      </c>
      <c r="B24" s="1">
        <v>43358</v>
      </c>
    </row>
    <row r="25" spans="1:2">
      <c r="A25" t="s">
        <v>34</v>
      </c>
      <c r="B25" s="1">
        <v>43407</v>
      </c>
    </row>
    <row r="26" spans="1:2">
      <c r="A26" t="s">
        <v>3</v>
      </c>
      <c r="B26" s="1">
        <v>43424</v>
      </c>
    </row>
    <row r="27" spans="1:2">
      <c r="A27" t="s">
        <v>8</v>
      </c>
      <c r="B27" s="1">
        <v>43549</v>
      </c>
    </row>
    <row r="28" spans="1:2">
      <c r="A28" t="s">
        <v>39</v>
      </c>
      <c r="B28" s="1">
        <v>43607</v>
      </c>
    </row>
    <row r="29" spans="1:2">
      <c r="A29" t="s">
        <v>23</v>
      </c>
      <c r="B29" s="1">
        <v>43644</v>
      </c>
    </row>
    <row r="30" spans="1:2">
      <c r="A30" t="s">
        <v>43</v>
      </c>
      <c r="B30" s="1">
        <v>43650</v>
      </c>
    </row>
    <row r="31" spans="1:2">
      <c r="A31" t="s">
        <v>4</v>
      </c>
      <c r="B31" s="1">
        <v>43680</v>
      </c>
    </row>
    <row r="32" spans="1:2">
      <c r="A32" t="s">
        <v>32</v>
      </c>
      <c r="B32" s="1">
        <v>43689</v>
      </c>
    </row>
    <row r="33" spans="1:2">
      <c r="A33" t="s">
        <v>19</v>
      </c>
      <c r="B33" s="1">
        <v>43726</v>
      </c>
    </row>
    <row r="34" spans="1:2">
      <c r="A34" t="s">
        <v>12</v>
      </c>
      <c r="B34" s="1">
        <v>43760</v>
      </c>
    </row>
    <row r="35" spans="1:2">
      <c r="A35" t="s">
        <v>28</v>
      </c>
      <c r="B35" s="1">
        <v>43784</v>
      </c>
    </row>
    <row r="36" spans="1:2">
      <c r="A36" t="s">
        <v>48</v>
      </c>
      <c r="B36" s="1">
        <v>43800</v>
      </c>
    </row>
    <row r="37" spans="1:2">
      <c r="A37" t="s">
        <v>33</v>
      </c>
      <c r="B37" s="1">
        <v>43855</v>
      </c>
    </row>
    <row r="38" spans="1:2">
      <c r="A38" t="s">
        <v>38</v>
      </c>
      <c r="B38" s="1">
        <v>43908</v>
      </c>
    </row>
    <row r="39" spans="1:2">
      <c r="A39" t="s">
        <v>26</v>
      </c>
      <c r="B39" s="1">
        <v>43943</v>
      </c>
    </row>
    <row r="40" spans="1:2">
      <c r="A40" t="s">
        <v>1</v>
      </c>
      <c r="B40" s="1">
        <v>43966</v>
      </c>
    </row>
    <row r="41" spans="1:2">
      <c r="A41" t="s">
        <v>14</v>
      </c>
      <c r="B41" s="1">
        <v>44052</v>
      </c>
    </row>
    <row r="42" spans="1:2">
      <c r="A42" t="s">
        <v>46</v>
      </c>
      <c r="B42" s="1">
        <v>44123</v>
      </c>
    </row>
    <row r="43" spans="1:2">
      <c r="A43" t="s">
        <v>11</v>
      </c>
      <c r="B43" s="1">
        <v>44140</v>
      </c>
    </row>
    <row r="44" spans="1:2">
      <c r="A44" t="s">
        <v>6</v>
      </c>
      <c r="B44" s="1">
        <v>44255</v>
      </c>
    </row>
    <row r="45" spans="1:2">
      <c r="A45" t="s">
        <v>30</v>
      </c>
      <c r="B45" s="1"/>
    </row>
    <row r="46" spans="1:2">
      <c r="A46" t="s">
        <v>50</v>
      </c>
      <c r="B46" s="1">
        <v>44294</v>
      </c>
    </row>
    <row r="47" spans="1:2">
      <c r="A47" t="s">
        <v>36</v>
      </c>
      <c r="B47" s="1">
        <v>44352</v>
      </c>
    </row>
    <row r="48" spans="1:2">
      <c r="A48" t="s">
        <v>17</v>
      </c>
      <c r="B48" s="1">
        <v>44391</v>
      </c>
    </row>
    <row r="49" spans="1:2">
      <c r="A49" t="s">
        <v>41</v>
      </c>
      <c r="B49" s="1">
        <v>44469</v>
      </c>
    </row>
    <row r="50" spans="1:2">
      <c r="A50" t="s">
        <v>9</v>
      </c>
      <c r="B50" s="1">
        <v>44571</v>
      </c>
    </row>
    <row r="51" spans="1:2">
      <c r="A51" t="s">
        <v>20</v>
      </c>
      <c r="B51" s="1">
        <v>44595</v>
      </c>
    </row>
  </sheetData>
  <sortState ref="A2:B51">
    <sortCondition ref="B2:B5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tabela</vt:lpstr>
      <vt:lpstr>baza podataka</vt:lpstr>
      <vt:lpstr>datumi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Stevan Djuric</cp:lastModifiedBy>
  <dcterms:created xsi:type="dcterms:W3CDTF">2024-03-29T19:57:04Z</dcterms:created>
  <dcterms:modified xsi:type="dcterms:W3CDTF">2024-11-03T12:00:20Z</dcterms:modified>
</cp:coreProperties>
</file>