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'OB2'!$A$1:$H$13</definedName>
    <definedName name="_xlnm.Print_Area" localSheetId="1">'Spisak'!$A$1:$X$4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<sst xmlns="http://schemas.openxmlformats.org/spreadsheetml/2006/main" count="129" uniqueCount="99">
  <si>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</si>
  <si>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</si>
  <si>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</si>
  <si>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</si>
  <si>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</si>
  <si>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</si>
  <si>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</si>
  <si>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</si>
  <si>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</si>
  <si>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</si>
  <si>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</si>
  <si>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</si>
  <si>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</si>
  <si>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</si>
  <si>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</si>
  <si>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</si>
  <si>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</si>
  <si>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</si>
  <si>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</si>
  <si>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</si>
  <si>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</si>
  <si>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</si>
  <si>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</si>
  <si>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</si>
  <si>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</si>
  <si>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</si>
  <si>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</si>
  <si>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</si>
  <si>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</si>
  <si>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</si>
  <si>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</si>
  <si>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</si>
  <si>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</si>
  <si>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</si>
  <si>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</si>
  <si>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</si>
  <si>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</si>
  <si>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</si>
  <si>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</si>
  <si>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</si>
  <si>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</si>
  <si>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</si>
  <si>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</si>
  <si>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</si>
  <si>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</si>
  <si>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</si>
  <si>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</si>
  <si>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</si>
  <si>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</si>
  <si>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</si>
  <si>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</si>
  <si>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</si>
  <si>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</si>
  <si>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</si>
  <si>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</si>
  <si>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</si>
  <si>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</si>
  <si>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</si>
  <si>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</si>
  <si>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</si>
  <si>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</si>
  <si>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</si>
  <si>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</si>
  <si>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</si>
  <si>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</si>
  <si>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</si>
  <si>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</si>
  <si>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</si>
  <si>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</si>
  <si>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</si>
  <si>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</si>
  <si>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</si>
  <si>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</si>
  <si>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</si>
  <si>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</si>
  <si>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</si>
  <si>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</si>
  <si>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</si>
  <si>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I kolokvijum</t>
  </si>
  <si>
    <t>&gt;25 bodova</t>
  </si>
  <si>
    <t>&gt;30 bodova</t>
  </si>
  <si>
    <t>&gt;40 bodova</t>
  </si>
  <si>
    <t>ELEKTROTEHNICKI FAKULTET PODGORICA</t>
  </si>
  <si>
    <t>K1pA</t>
  </si>
  <si>
    <t>K2pA</t>
  </si>
  <si>
    <t>Popr</t>
  </si>
  <si>
    <t>II kolokvijum</t>
  </si>
  <si>
    <t>NA SPISKU:</t>
  </si>
  <si>
    <t>Broj ST</t>
  </si>
  <si>
    <t>Komplet završni ispit</t>
  </si>
  <si>
    <t>Jovović Stefan</t>
  </si>
  <si>
    <t>Prof.dr Gojko Joksimović</t>
  </si>
  <si>
    <t>ROTACIONE MAŠINE</t>
  </si>
  <si>
    <t>EA-AUTOMATIKA</t>
  </si>
  <si>
    <t>ROTACIONE MASINE</t>
  </si>
  <si>
    <t>Na zavrsnom ispitu</t>
  </si>
  <si>
    <t>Martinović Luka</t>
  </si>
  <si>
    <t>OBRAZAC ZA ZAKLJUČNE OCJENE, studijske 2017/2018. ljetnji semestar</t>
  </si>
  <si>
    <t>OBRAZAC za evidenciju osvojenih poena na predmetu i predlog ocjene, studijske 2017/2018. ljetnji semestar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</si>
</sst>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 applyProtection="1">
      <alignment horizontal="center"/>
      <protection locked="0"/>
    </xf>
    <xf numFmtId="190" fontId="0" fillId="0" borderId="26" xfId="0" applyNumberFormat="1" applyFont="1" applyFill="1" applyBorder="1" applyAlignment="1" applyProtection="1">
      <alignment horizontal="center"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89" fontId="0" fillId="0" borderId="26" xfId="0" applyNumberFormat="1" applyFont="1" applyFill="1" applyBorder="1" applyAlignment="1" applyProtection="1">
      <alignment horizontal="right"/>
      <protection locked="0"/>
    </xf>
    <xf numFmtId="189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0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0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0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0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NumberFormat="1" applyFont="1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59" applyFont="1" applyFill="1" applyBorder="1" applyAlignment="1" applyProtection="1">
      <alignment horizontal="center"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9" fontId="5" fillId="4" borderId="39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4" fillId="33" borderId="40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"/>
          <c:w val="0.940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Spisak!$W$12:$W$17</c:f>
              <c:strCache/>
            </c:strRef>
          </c:cat>
          <c:val>
            <c:numRef>
              <c:f>Spisak!$X$12:$X$17</c:f>
              <c:numCache/>
            </c:numRef>
          </c:val>
        </c:ser>
        <c:axId val="26244663"/>
        <c:axId val="34875376"/>
      </c:barChart>
      <c:catAx>
        <c:axId val="2624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4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1" name="Chart 142"/>
        <xdr:cNvGraphicFramePr/>
      </xdr:nvGraphicFramePr>
      <xdr:xfrm>
        <a:off x="438150" y="1676400"/>
        <a:ext cx="7239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2" t="s">
        <v>3</v>
      </c>
      <c r="E18" s="12" t="s">
        <v>51</v>
      </c>
    </row>
    <row r="19" spans="4:5" ht="12.75">
      <c r="D19" s="53">
        <v>5</v>
      </c>
      <c r="E19" s="53" t="s">
        <v>58</v>
      </c>
    </row>
    <row r="20" spans="4:5" ht="12.75">
      <c r="D20" s="53">
        <v>6</v>
      </c>
      <c r="E20" s="53" t="s">
        <v>59</v>
      </c>
    </row>
    <row r="21" spans="4:5" ht="12.75">
      <c r="D21" s="53">
        <v>7</v>
      </c>
      <c r="E21" s="53" t="s">
        <v>60</v>
      </c>
    </row>
    <row r="22" spans="4:5" ht="12.75">
      <c r="D22" s="53">
        <v>8</v>
      </c>
      <c r="E22" s="53" t="s">
        <v>61</v>
      </c>
    </row>
    <row r="23" spans="4:5" ht="12.75">
      <c r="D23" s="53">
        <v>9</v>
      </c>
      <c r="E23" s="53" t="s">
        <v>62</v>
      </c>
    </row>
    <row r="24" spans="4:5" ht="12.75">
      <c r="D24" s="53">
        <v>10</v>
      </c>
      <c r="E24" s="53" t="s">
        <v>63</v>
      </c>
    </row>
    <row r="25" spans="4:5" ht="12.75">
      <c r="D25" s="53" t="s">
        <v>11</v>
      </c>
      <c r="E25" s="53" t="s">
        <v>52</v>
      </c>
    </row>
    <row r="26" spans="4:5" ht="12.75">
      <c r="D26" s="53" t="s">
        <v>12</v>
      </c>
      <c r="E26" s="53" t="s">
        <v>53</v>
      </c>
    </row>
    <row r="27" spans="4:5" ht="12.75">
      <c r="D27" s="53" t="s">
        <v>13</v>
      </c>
      <c r="E27" s="53" t="s">
        <v>54</v>
      </c>
    </row>
    <row r="28" spans="4:5" ht="12.75">
      <c r="D28" s="53" t="s">
        <v>22</v>
      </c>
      <c r="E28" s="53" t="s">
        <v>55</v>
      </c>
    </row>
    <row r="29" spans="4:5" ht="12.75">
      <c r="D29" s="53" t="s">
        <v>23</v>
      </c>
      <c r="E29" s="53" t="s">
        <v>56</v>
      </c>
    </row>
    <row r="30" spans="4:5" ht="12.75">
      <c r="D30" s="53" t="s">
        <v>24</v>
      </c>
      <c r="E30" s="53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8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3" sqref="AA3"/>
    </sheetView>
  </sheetViews>
  <sheetFormatPr defaultColWidth="9.140625" defaultRowHeight="12.75" zeroHeight="1"/>
  <cols>
    <col min="1" max="1" width="6.57421875" style="3" customWidth="1"/>
    <col min="2" max="2" width="7.00390625" style="6" bestFit="1" customWidth="1"/>
    <col min="3" max="3" width="5.7109375" style="3" customWidth="1"/>
    <col min="4" max="4" width="19.0039062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7.7109375" style="7" customWidth="1"/>
    <col min="25" max="16384" width="9.140625" style="2" customWidth="1"/>
  </cols>
  <sheetData>
    <row r="1" spans="1:25" s="1" customFormat="1" ht="13.5" thickTop="1">
      <c r="A1" s="83" t="s">
        <v>50</v>
      </c>
      <c r="B1" s="84" t="s">
        <v>5</v>
      </c>
      <c r="C1" s="82" t="s">
        <v>6</v>
      </c>
      <c r="D1" s="65" t="s">
        <v>14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112" t="s">
        <v>64</v>
      </c>
      <c r="K1" s="112" t="s">
        <v>25</v>
      </c>
      <c r="L1" s="112" t="s">
        <v>75</v>
      </c>
      <c r="M1" s="112" t="s">
        <v>83</v>
      </c>
      <c r="N1" s="114" t="s">
        <v>65</v>
      </c>
      <c r="O1" s="114" t="s">
        <v>26</v>
      </c>
      <c r="P1" s="114" t="s">
        <v>76</v>
      </c>
      <c r="Q1" s="115" t="s">
        <v>84</v>
      </c>
      <c r="R1" s="117" t="s">
        <v>0</v>
      </c>
      <c r="S1" s="119" t="s">
        <v>1</v>
      </c>
      <c r="T1" s="67" t="s">
        <v>2</v>
      </c>
      <c r="U1" s="68" t="s">
        <v>85</v>
      </c>
      <c r="V1" s="66" t="s">
        <v>71</v>
      </c>
      <c r="W1" s="69" t="s">
        <v>4</v>
      </c>
      <c r="X1" s="70" t="s">
        <v>3</v>
      </c>
      <c r="Y1" s="64"/>
    </row>
    <row r="2" spans="1:26" s="21" customFormat="1" ht="12.75">
      <c r="A2" s="71" t="str">
        <f>B2&amp;"/"&amp;RIGHT(C2,2)</f>
        <v>32/15</v>
      </c>
      <c r="B2" s="103">
        <v>32</v>
      </c>
      <c r="C2" s="103">
        <v>2015</v>
      </c>
      <c r="D2" s="137" t="s">
        <v>96</v>
      </c>
      <c r="E2" s="103"/>
      <c r="F2" s="72"/>
      <c r="G2" s="73"/>
      <c r="H2" s="73"/>
      <c r="I2" s="73"/>
      <c r="J2" s="113">
        <v>26</v>
      </c>
      <c r="K2" s="113"/>
      <c r="L2" s="113"/>
      <c r="M2" s="113"/>
      <c r="N2" s="116"/>
      <c r="O2" s="116"/>
      <c r="P2" s="116"/>
      <c r="Q2" s="116"/>
      <c r="R2" s="118">
        <f>MAX(J2,K2,L2,M2)</f>
        <v>26</v>
      </c>
      <c r="S2" s="120">
        <f>MAX(N2,O2)</f>
        <v>0</v>
      </c>
      <c r="T2" s="74"/>
      <c r="U2" s="75"/>
      <c r="V2" s="76">
        <f>R2+S2</f>
        <v>26</v>
      </c>
      <c r="W2" s="77">
        <f>IF(ISNUMBER(T2),T2,R2+S2)</f>
        <v>26</v>
      </c>
      <c r="X2" s="78" t="str">
        <f>IF(W2&gt;89.9,"A",IF(W2&gt;79.9,"B",IF(W2&gt;69.9,"C",IF(W2&gt;59.9,"D",IF(W2&gt;49.9,"E","F")))))</f>
        <v>F</v>
      </c>
      <c r="Y2" s="121"/>
      <c r="Z2" s="91"/>
    </row>
    <row r="3" spans="1:26" s="21" customFormat="1" ht="12.75">
      <c r="A3" s="71" t="str">
        <f>B3&amp;"/"&amp;RIGHT(C3,2)</f>
        <v>41/14</v>
      </c>
      <c r="B3" s="103">
        <v>41</v>
      </c>
      <c r="C3" s="103">
        <v>2014</v>
      </c>
      <c r="D3" s="137" t="s">
        <v>90</v>
      </c>
      <c r="E3" s="103"/>
      <c r="F3" s="72"/>
      <c r="G3" s="73"/>
      <c r="H3" s="73"/>
      <c r="I3" s="73"/>
      <c r="J3" s="113">
        <v>5</v>
      </c>
      <c r="K3" s="113"/>
      <c r="L3" s="113"/>
      <c r="M3" s="113"/>
      <c r="N3" s="116"/>
      <c r="O3" s="116"/>
      <c r="P3" s="116"/>
      <c r="Q3" s="116"/>
      <c r="R3" s="118">
        <f>MAX(J3,K3,L3,M3)</f>
        <v>5</v>
      </c>
      <c r="S3" s="120">
        <f>MAX(N3,O3)</f>
        <v>0</v>
      </c>
      <c r="T3" s="74"/>
      <c r="U3" s="75"/>
      <c r="V3" s="76">
        <f>R3+S3</f>
        <v>5</v>
      </c>
      <c r="W3" s="77">
        <f>IF(ISNUMBER(T3),T3,R3+S3)</f>
        <v>5</v>
      </c>
      <c r="X3" s="78" t="str">
        <f>IF(W3&gt;89.9,"A",IF(W3&gt;79.9,"B",IF(W3&gt;69.9,"C",IF(W3&gt;59.9,"D",IF(W3&gt;49.9,"E","F")))))</f>
        <v>F</v>
      </c>
      <c r="Y3" s="121"/>
      <c r="Z3" s="91"/>
    </row>
    <row r="4" spans="1:26" s="21" customFormat="1" ht="12.75">
      <c r="A4" s="71" t="str">
        <f>B4&amp;"/"&amp;RIGHT(C4,2)</f>
        <v>/</v>
      </c>
      <c r="B4" s="103"/>
      <c r="C4" s="103"/>
      <c r="D4" s="103"/>
      <c r="E4" s="103"/>
      <c r="F4" s="72"/>
      <c r="G4" s="73"/>
      <c r="H4" s="73"/>
      <c r="I4" s="73"/>
      <c r="J4" s="113"/>
      <c r="K4" s="113"/>
      <c r="L4" s="113"/>
      <c r="M4" s="113"/>
      <c r="N4" s="116"/>
      <c r="O4" s="116"/>
      <c r="P4" s="116"/>
      <c r="Q4" s="116"/>
      <c r="R4" s="118">
        <f>MAX(J4,K4,L4,M4)</f>
        <v>0</v>
      </c>
      <c r="S4" s="120">
        <f>MAX(N4,O4)</f>
        <v>0</v>
      </c>
      <c r="T4" s="74"/>
      <c r="U4" s="75"/>
      <c r="V4" s="76">
        <f>R4+S4</f>
        <v>0</v>
      </c>
      <c r="W4" s="77">
        <f>IF(ISNUMBER(T4),T4,R4+S4)</f>
        <v>0</v>
      </c>
      <c r="X4" s="78" t="str">
        <f>IF(W4&gt;89.9,"A",IF(W4&gt;79.9,"B",IF(W4&gt;69.9,"C",IF(W4&gt;59.9,"D",IF(W4&gt;49.9,"E","F")))))</f>
        <v>F</v>
      </c>
      <c r="Y4" s="121"/>
      <c r="Z4" s="91"/>
    </row>
    <row r="5" spans="1:26" s="21" customFormat="1" ht="13.5" thickBot="1">
      <c r="A5" s="3"/>
      <c r="B5" s="6"/>
      <c r="C5" s="3"/>
      <c r="D5" s="22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5"/>
      <c r="U5" s="5"/>
      <c r="V5" s="29"/>
      <c r="W5" s="4"/>
      <c r="X5" s="7"/>
      <c r="Y5" s="91"/>
      <c r="Z5" s="91"/>
    </row>
    <row r="6" spans="1:26" s="21" customFormat="1" ht="13.5" thickBot="1">
      <c r="A6" s="128"/>
      <c r="B6" s="8"/>
      <c r="C6" s="8"/>
      <c r="D6" s="23"/>
      <c r="E6" s="30"/>
      <c r="F6" s="30"/>
      <c r="G6" s="30"/>
      <c r="H6" s="30"/>
      <c r="I6" s="30"/>
      <c r="J6" s="30">
        <f aca="true" t="shared" si="0" ref="J6:Q6">COUNT(J2:J4)</f>
        <v>2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129">
        <f t="shared" si="0"/>
        <v>0</v>
      </c>
      <c r="R6" s="85"/>
      <c r="S6" s="85"/>
      <c r="T6" s="86"/>
      <c r="U6" s="87"/>
      <c r="V6" s="88"/>
      <c r="W6" s="89"/>
      <c r="X6" s="90"/>
      <c r="Y6" s="91"/>
      <c r="Z6" s="91"/>
    </row>
    <row r="7" spans="1:26" s="21" customFormat="1" ht="14.25" thickBot="1">
      <c r="A7" s="130"/>
      <c r="B7" s="131"/>
      <c r="C7" s="136">
        <v>2</v>
      </c>
      <c r="D7" s="132"/>
      <c r="E7" s="133"/>
      <c r="F7" s="133"/>
      <c r="G7" s="133"/>
      <c r="H7" s="133"/>
      <c r="I7" s="133"/>
      <c r="J7" s="133">
        <f>J6/$C7</f>
        <v>1</v>
      </c>
      <c r="K7" s="133">
        <f>K6/$C7</f>
        <v>0</v>
      </c>
      <c r="L7" s="133"/>
      <c r="M7" s="133"/>
      <c r="N7" s="133">
        <f>N6/$C7</f>
        <v>0</v>
      </c>
      <c r="O7" s="133">
        <f>O6/$C7</f>
        <v>0</v>
      </c>
      <c r="P7" s="133"/>
      <c r="Q7" s="134"/>
      <c r="R7" s="28"/>
      <c r="S7" s="28"/>
      <c r="T7" s="5"/>
      <c r="U7" s="5"/>
      <c r="V7" s="29"/>
      <c r="W7" s="4"/>
      <c r="X7" s="7"/>
      <c r="Y7" s="91"/>
      <c r="Z7" s="91"/>
    </row>
    <row r="8" spans="1:26" s="21" customFormat="1" ht="12.75">
      <c r="A8" s="3"/>
      <c r="B8" s="6"/>
      <c r="C8" s="3"/>
      <c r="D8" s="22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125"/>
      <c r="S8" s="125"/>
      <c r="T8" s="125"/>
      <c r="U8" s="125"/>
      <c r="V8" s="126"/>
      <c r="W8" s="126"/>
      <c r="X8" s="126"/>
      <c r="Y8" s="91"/>
      <c r="Z8" s="91"/>
    </row>
    <row r="9" spans="1:26" s="21" customFormat="1" ht="13.5">
      <c r="A9" s="3"/>
      <c r="B9" s="6"/>
      <c r="C9" s="3"/>
      <c r="D9" s="22"/>
      <c r="E9" s="28"/>
      <c r="F9" s="28"/>
      <c r="G9" s="28"/>
      <c r="H9" s="28"/>
      <c r="I9" s="28"/>
      <c r="J9" s="28"/>
      <c r="K9" s="28"/>
      <c r="L9" s="28"/>
      <c r="M9" s="28"/>
      <c r="N9" s="29"/>
      <c r="O9" s="29"/>
      <c r="P9" s="29"/>
      <c r="Q9" s="29"/>
      <c r="R9" s="127"/>
      <c r="S9" s="127"/>
      <c r="T9" s="127"/>
      <c r="U9" s="127"/>
      <c r="V9" s="127"/>
      <c r="W9" s="127"/>
      <c r="X9" s="127"/>
      <c r="Y9" s="91"/>
      <c r="Z9" s="91"/>
    </row>
    <row r="10" spans="1:26" s="21" customFormat="1" ht="12.75">
      <c r="A10" s="3"/>
      <c r="B10" s="6"/>
      <c r="C10" s="3"/>
      <c r="D10" s="22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9"/>
      <c r="P10" s="29"/>
      <c r="Q10" s="29"/>
      <c r="R10" s="29"/>
      <c r="S10" s="29"/>
      <c r="T10" s="5"/>
      <c r="U10" s="5"/>
      <c r="V10" s="29"/>
      <c r="W10" s="4"/>
      <c r="X10" s="7"/>
      <c r="Y10" s="91"/>
      <c r="Z10" s="91"/>
    </row>
    <row r="11" spans="1:26" s="21" customFormat="1" ht="12.75">
      <c r="A11" s="3"/>
      <c r="B11" s="6"/>
      <c r="C11" s="3"/>
      <c r="D11" s="22"/>
      <c r="E11" s="28"/>
      <c r="F11" s="28"/>
      <c r="G11" s="28"/>
      <c r="H11" s="28"/>
      <c r="I11" s="28"/>
      <c r="J11" s="28"/>
      <c r="K11" s="28"/>
      <c r="L11" s="28"/>
      <c r="M11" s="28"/>
      <c r="N11" s="61"/>
      <c r="O11" s="61"/>
      <c r="P11" s="61"/>
      <c r="Q11" s="61"/>
      <c r="R11" s="61"/>
      <c r="S11" s="61"/>
      <c r="T11" s="5"/>
      <c r="U11" s="5"/>
      <c r="V11" s="29"/>
      <c r="W11" s="7" t="s">
        <v>3</v>
      </c>
      <c r="X11" s="7" t="s">
        <v>88</v>
      </c>
      <c r="Y11" s="91"/>
      <c r="Z11" s="91"/>
    </row>
    <row r="12" spans="1:26" s="21" customFormat="1" ht="12.75">
      <c r="A12" s="3"/>
      <c r="B12" s="6"/>
      <c r="C12" s="3"/>
      <c r="D12" s="22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9"/>
      <c r="S12" s="29"/>
      <c r="T12" s="5"/>
      <c r="U12" s="5"/>
      <c r="V12" s="29"/>
      <c r="W12" s="7" t="s">
        <v>11</v>
      </c>
      <c r="X12" s="135">
        <f>COUNTIF(W2:W4,"&gt;=90")</f>
        <v>0</v>
      </c>
      <c r="Y12" s="91"/>
      <c r="Z12" s="91"/>
    </row>
    <row r="13" spans="1:26" s="21" customFormat="1" ht="12.75">
      <c r="A13" s="3"/>
      <c r="B13" s="6"/>
      <c r="C13" s="3"/>
      <c r="D13" s="22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29"/>
      <c r="P13" s="29"/>
      <c r="Q13" s="29"/>
      <c r="R13" s="29"/>
      <c r="S13" s="29"/>
      <c r="T13" s="5"/>
      <c r="U13" s="5"/>
      <c r="V13" s="29"/>
      <c r="W13" s="7" t="s">
        <v>12</v>
      </c>
      <c r="X13" s="135">
        <f>COUNTIF(W2:W4,"&gt;=80")-X12</f>
        <v>0</v>
      </c>
      <c r="Y13" s="91"/>
      <c r="Z13" s="91"/>
    </row>
    <row r="14" spans="1:26" s="21" customFormat="1" ht="12.75">
      <c r="A14" s="3"/>
      <c r="B14" s="6"/>
      <c r="C14" s="3"/>
      <c r="D14" s="22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9"/>
      <c r="P14" s="29"/>
      <c r="Q14" s="29"/>
      <c r="R14" s="29"/>
      <c r="S14" s="29"/>
      <c r="T14" s="5"/>
      <c r="U14" s="5"/>
      <c r="V14" s="29"/>
      <c r="W14" s="7" t="s">
        <v>13</v>
      </c>
      <c r="X14" s="135">
        <f>COUNTIF(W2:W4,"&gt;=70")-X12-X13</f>
        <v>0</v>
      </c>
      <c r="Y14" s="91"/>
      <c r="Z14" s="91"/>
    </row>
    <row r="15" spans="23:26" ht="12.75">
      <c r="W15" s="7" t="s">
        <v>22</v>
      </c>
      <c r="X15" s="135">
        <f>COUNTIF(W2:W4,"&gt;=60")-X12-X13-X14</f>
        <v>0</v>
      </c>
      <c r="Y15" s="91"/>
      <c r="Z15" s="122"/>
    </row>
    <row r="16" spans="23:26" ht="12.75">
      <c r="W16" s="7" t="s">
        <v>23</v>
      </c>
      <c r="X16" s="135">
        <f>COUNTIF(W2:W4,"&gt;=50")-X12-X13-X14-X15</f>
        <v>0</v>
      </c>
      <c r="Y16" s="91"/>
      <c r="Z16" s="122"/>
    </row>
    <row r="17" spans="23:26" ht="12.75">
      <c r="W17" s="7" t="s">
        <v>24</v>
      </c>
      <c r="X17" s="135">
        <f>C7-X12-X13-X14-X15-X16</f>
        <v>2</v>
      </c>
      <c r="Y17" s="91"/>
      <c r="Z17" s="122"/>
    </row>
    <row r="18" spans="23:26" ht="12.75">
      <c r="W18" s="25" t="s">
        <v>49</v>
      </c>
      <c r="X18" s="7">
        <f>SUM(X12:X16)</f>
        <v>0</v>
      </c>
      <c r="Y18" s="91"/>
      <c r="Z18" s="122"/>
    </row>
    <row r="19" spans="23:26" ht="12.75">
      <c r="W19" s="25" t="s">
        <v>48</v>
      </c>
      <c r="X19" s="7">
        <f>C7-X18</f>
        <v>2</v>
      </c>
      <c r="Y19" s="91"/>
      <c r="Z19" s="122"/>
    </row>
    <row r="20" spans="23:26" ht="12.75">
      <c r="W20" s="25" t="s">
        <v>87</v>
      </c>
      <c r="X20" s="7">
        <f>SUBTOTAL(9,X12:X17)</f>
        <v>2</v>
      </c>
      <c r="Y20" s="91"/>
      <c r="Z20" s="122"/>
    </row>
    <row r="21" spans="25:26" ht="12.75">
      <c r="Y21" s="91"/>
      <c r="Z21" s="122"/>
    </row>
    <row r="22" spans="25:26" ht="12.75">
      <c r="Y22" s="91"/>
      <c r="Z22" s="122"/>
    </row>
    <row r="23" spans="23:26" ht="12.75">
      <c r="W23" s="25"/>
      <c r="Y23" s="91"/>
      <c r="Z23" s="122"/>
    </row>
    <row r="24" spans="25:26" ht="12.75">
      <c r="Y24" s="91"/>
      <c r="Z24" s="122"/>
    </row>
    <row r="25" spans="23:26" ht="12.75">
      <c r="W25" s="24"/>
      <c r="Y25" s="91"/>
      <c r="Z25" s="122"/>
    </row>
    <row r="26" spans="25:26" ht="12.75">
      <c r="Y26" s="91"/>
      <c r="Z26" s="122"/>
    </row>
    <row r="27" spans="21:26" ht="12.75">
      <c r="U27" s="27"/>
      <c r="Y27" s="91"/>
      <c r="Z27" s="122"/>
    </row>
    <row r="28" spans="21:26" ht="12.75">
      <c r="U28" s="27"/>
      <c r="W28" s="26"/>
      <c r="Y28" s="91"/>
      <c r="Z28" s="122"/>
    </row>
    <row r="29" spans="5:26" ht="12.75">
      <c r="E29" s="138" t="s">
        <v>78</v>
      </c>
      <c r="F29" s="139"/>
      <c r="G29" s="139"/>
      <c r="H29" s="140"/>
      <c r="I29" s="104"/>
      <c r="J29" s="105" t="s">
        <v>79</v>
      </c>
      <c r="K29" s="106"/>
      <c r="L29" s="104"/>
      <c r="M29" s="105" t="s">
        <v>80</v>
      </c>
      <c r="N29" s="110"/>
      <c r="O29" s="111"/>
      <c r="P29" s="105" t="s">
        <v>81</v>
      </c>
      <c r="Q29" s="110"/>
      <c r="U29" s="27"/>
      <c r="W29" s="26"/>
      <c r="Y29" s="91"/>
      <c r="Z29" s="122"/>
    </row>
    <row r="30" spans="5:26" ht="12.75">
      <c r="E30" s="139"/>
      <c r="F30" s="139"/>
      <c r="G30" s="139"/>
      <c r="H30" s="140"/>
      <c r="I30" s="107"/>
      <c r="J30" s="108">
        <f>COUNTIF(R2:R4,"&gt;=25")</f>
        <v>1</v>
      </c>
      <c r="K30" s="109"/>
      <c r="L30" s="107"/>
      <c r="M30" s="108">
        <f>COUNTIF(R2:R4,"&gt;=30")</f>
        <v>0</v>
      </c>
      <c r="N30" s="109"/>
      <c r="O30" s="107"/>
      <c r="P30" s="108">
        <f>COUNTIF(R2:R4,"&gt;=40")</f>
        <v>0</v>
      </c>
      <c r="Q30" s="109"/>
      <c r="U30" s="27"/>
      <c r="W30" s="26"/>
      <c r="Y30" s="91"/>
      <c r="Z30" s="122"/>
    </row>
    <row r="31" spans="21:26" ht="12.75">
      <c r="U31" s="27"/>
      <c r="W31" s="26"/>
      <c r="Y31" s="91"/>
      <c r="Z31" s="122"/>
    </row>
    <row r="32" spans="25:26" ht="12.75">
      <c r="Y32" s="91"/>
      <c r="Z32" s="122"/>
    </row>
    <row r="33" spans="25:26" ht="12.75">
      <c r="Y33" s="91"/>
      <c r="Z33" s="122"/>
    </row>
    <row r="34" spans="5:26" ht="12.75">
      <c r="E34" s="138" t="s">
        <v>86</v>
      </c>
      <c r="F34" s="139"/>
      <c r="G34" s="139"/>
      <c r="H34" s="140"/>
      <c r="I34" s="104"/>
      <c r="J34" s="105" t="s">
        <v>79</v>
      </c>
      <c r="K34" s="106"/>
      <c r="L34" s="104"/>
      <c r="M34" s="105" t="s">
        <v>80</v>
      </c>
      <c r="N34" s="110"/>
      <c r="O34" s="111"/>
      <c r="P34" s="105" t="s">
        <v>81</v>
      </c>
      <c r="Q34" s="110"/>
      <c r="Y34" s="91"/>
      <c r="Z34" s="122"/>
    </row>
    <row r="35" spans="5:26" ht="12.75">
      <c r="E35" s="139"/>
      <c r="F35" s="139"/>
      <c r="G35" s="139"/>
      <c r="H35" s="140"/>
      <c r="I35" s="107"/>
      <c r="J35" s="108">
        <f>COUNTIF(S4:S5,"&gt;=25")</f>
        <v>0</v>
      </c>
      <c r="K35" s="109"/>
      <c r="L35" s="107"/>
      <c r="M35" s="108">
        <f>COUNTIF(S4:S5,"&gt;=30")</f>
        <v>0</v>
      </c>
      <c r="N35" s="109"/>
      <c r="O35" s="107"/>
      <c r="P35" s="108">
        <f>COUNTIF(S4:S5,"&gt;=40")</f>
        <v>0</v>
      </c>
      <c r="Q35" s="109"/>
      <c r="Y35" s="91"/>
      <c r="Z35" s="122"/>
    </row>
    <row r="36" spans="25:26" ht="12.75">
      <c r="Y36" s="122"/>
      <c r="Z36" s="122"/>
    </row>
    <row r="37" spans="25:26" ht="12.75">
      <c r="Y37" s="122"/>
      <c r="Z37" s="122"/>
    </row>
    <row r="38" spans="10:26" ht="12.75">
      <c r="J38" s="50"/>
      <c r="Y38" s="122"/>
      <c r="Z38" s="122"/>
    </row>
    <row r="39" spans="25:26" ht="12.75">
      <c r="Y39" s="122"/>
      <c r="Z39" s="122"/>
    </row>
    <row r="40" spans="25:26" ht="12.75">
      <c r="Y40" s="122"/>
      <c r="Z40" s="122"/>
    </row>
    <row r="41" spans="25:26" ht="12.75">
      <c r="Y41" s="122"/>
      <c r="Z41" s="122"/>
    </row>
    <row r="42" spans="25:26" ht="12.75">
      <c r="Y42" s="122"/>
      <c r="Z42" s="122"/>
    </row>
    <row r="43" spans="25:26" ht="12.75">
      <c r="Y43" s="122"/>
      <c r="Z43" s="122"/>
    </row>
    <row r="44" spans="25:26" ht="12.75">
      <c r="Y44" s="122"/>
      <c r="Z44" s="122"/>
    </row>
    <row r="45" spans="25:26" ht="12.75">
      <c r="Y45" s="122"/>
      <c r="Z45" s="122"/>
    </row>
    <row r="46" spans="25:26" ht="12.75">
      <c r="Y46" s="122"/>
      <c r="Z46" s="122"/>
    </row>
    <row r="47" spans="25:26" ht="12.75">
      <c r="Y47" s="122"/>
      <c r="Z47" s="122"/>
    </row>
    <row r="48" spans="25:26" ht="12.75">
      <c r="Y48" s="122"/>
      <c r="Z48" s="122"/>
    </row>
    <row r="49" spans="25:26" ht="12.75">
      <c r="Y49" s="122"/>
      <c r="Z49" s="122"/>
    </row>
    <row r="50" spans="25:26" ht="12.75">
      <c r="Y50" s="122"/>
      <c r="Z50" s="122"/>
    </row>
    <row r="51" spans="25:26" ht="12.75">
      <c r="Y51" s="122"/>
      <c r="Z51" s="122"/>
    </row>
    <row r="52" spans="25:26" ht="12.75">
      <c r="Y52" s="122"/>
      <c r="Z52" s="122"/>
    </row>
    <row r="53" spans="25:26" ht="12.75">
      <c r="Y53" s="122"/>
      <c r="Z53" s="122"/>
    </row>
    <row r="54" spans="25:26" ht="12.75">
      <c r="Y54" s="122"/>
      <c r="Z54" s="122"/>
    </row>
    <row r="55" spans="25:26" ht="12.75">
      <c r="Y55" s="122"/>
      <c r="Z55" s="122"/>
    </row>
    <row r="56" spans="25:26" ht="12.75">
      <c r="Y56" s="122"/>
      <c r="Z56" s="122"/>
    </row>
    <row r="57" spans="25:26" ht="12.75">
      <c r="Y57" s="122"/>
      <c r="Z57" s="122"/>
    </row>
    <row r="58" spans="25:26" ht="12.75">
      <c r="Y58" s="122"/>
      <c r="Z58" s="122"/>
    </row>
    <row r="59" spans="25:26" ht="12.75">
      <c r="Y59" s="122"/>
      <c r="Z59" s="122"/>
    </row>
    <row r="60" spans="25:26" ht="12.75">
      <c r="Y60" s="122"/>
      <c r="Z60" s="122"/>
    </row>
    <row r="61" spans="25:26" ht="12.75">
      <c r="Y61" s="122"/>
      <c r="Z61" s="122"/>
    </row>
    <row r="62" spans="25:26" ht="12.75">
      <c r="Y62" s="122"/>
      <c r="Z62" s="122"/>
    </row>
    <row r="63" spans="25:26" ht="12.75">
      <c r="Y63" s="122"/>
      <c r="Z63" s="122"/>
    </row>
    <row r="64" spans="25:26" ht="12.75">
      <c r="Y64" s="122"/>
      <c r="Z64" s="122"/>
    </row>
    <row r="65" spans="25:26" ht="12.75">
      <c r="Y65" s="122"/>
      <c r="Z65" s="122"/>
    </row>
    <row r="66" spans="25:26" ht="12.75">
      <c r="Y66" s="122"/>
      <c r="Z66" s="122"/>
    </row>
    <row r="67" spans="25:26" ht="12.75">
      <c r="Y67" s="122"/>
      <c r="Z67" s="122"/>
    </row>
    <row r="68" spans="25:26" ht="12.75">
      <c r="Y68" s="122"/>
      <c r="Z68" s="122"/>
    </row>
    <row r="69" spans="25:26" ht="12.75">
      <c r="Y69" s="122"/>
      <c r="Z69" s="122"/>
    </row>
    <row r="70" spans="25:26" ht="12.75">
      <c r="Y70" s="122"/>
      <c r="Z70" s="122"/>
    </row>
    <row r="71" spans="25:26" ht="12.75">
      <c r="Y71" s="122"/>
      <c r="Z71" s="122"/>
    </row>
    <row r="72" spans="25:26" ht="12.75">
      <c r="Y72" s="122"/>
      <c r="Z72" s="122"/>
    </row>
    <row r="73" spans="25:26" ht="12.75">
      <c r="Y73" s="122"/>
      <c r="Z73" s="122"/>
    </row>
    <row r="74" spans="25:26" ht="12.75">
      <c r="Y74" s="122"/>
      <c r="Z74" s="122"/>
    </row>
    <row r="75" spans="25:26" ht="12.75">
      <c r="Y75" s="122"/>
      <c r="Z75" s="122"/>
    </row>
    <row r="76" spans="25:26" ht="12.75">
      <c r="Y76" s="122"/>
      <c r="Z76" s="122"/>
    </row>
    <row r="77" spans="25:26" ht="12.75">
      <c r="Y77" s="122"/>
      <c r="Z77" s="122"/>
    </row>
    <row r="78" spans="25:26" ht="12.75">
      <c r="Y78" s="122"/>
      <c r="Z78" s="122"/>
    </row>
    <row r="79" spans="25:26" ht="12.75">
      <c r="Y79" s="122"/>
      <c r="Z79" s="122"/>
    </row>
    <row r="80" spans="25:26" ht="12.75">
      <c r="Y80" s="122"/>
      <c r="Z80" s="122"/>
    </row>
    <row r="81" spans="25:26" ht="12.75">
      <c r="Y81" s="122"/>
      <c r="Z81" s="122"/>
    </row>
    <row r="82" spans="25:26" ht="12.75">
      <c r="Y82" s="122"/>
      <c r="Z82" s="122"/>
    </row>
    <row r="83" spans="25:26" ht="12.75">
      <c r="Y83" s="122"/>
      <c r="Z83" s="122"/>
    </row>
    <row r="84" spans="25:26" ht="12.75">
      <c r="Y84" s="122"/>
      <c r="Z84" s="122"/>
    </row>
    <row r="85" spans="25:26" ht="12.75">
      <c r="Y85" s="122"/>
      <c r="Z85" s="122"/>
    </row>
    <row r="86" spans="25:26" ht="12.75">
      <c r="Y86" s="122"/>
      <c r="Z86" s="122"/>
    </row>
    <row r="87" spans="25:26" ht="12.75">
      <c r="Y87" s="122"/>
      <c r="Z87" s="122"/>
    </row>
    <row r="88" spans="25:26" ht="12.75">
      <c r="Y88" s="122"/>
      <c r="Z88" s="122"/>
    </row>
    <row r="89" spans="25:26" ht="12.75">
      <c r="Y89" s="122"/>
      <c r="Z89" s="122"/>
    </row>
    <row r="90" spans="25:26" ht="12.75">
      <c r="Y90" s="122"/>
      <c r="Z90" s="122"/>
    </row>
    <row r="91" spans="25:26" ht="12.75">
      <c r="Y91" s="122"/>
      <c r="Z91" s="122"/>
    </row>
    <row r="92" spans="25:26" ht="12.75">
      <c r="Y92" s="122"/>
      <c r="Z92" s="122"/>
    </row>
    <row r="93" spans="25:26" ht="12.75">
      <c r="Y93" s="122"/>
      <c r="Z93" s="122"/>
    </row>
    <row r="94" spans="25:26" ht="12.75">
      <c r="Y94" s="122"/>
      <c r="Z94" s="122"/>
    </row>
    <row r="95" spans="25:26" ht="12.75">
      <c r="Y95" s="122"/>
      <c r="Z95" s="122"/>
    </row>
    <row r="96" spans="25:26" ht="12.75">
      <c r="Y96" s="122"/>
      <c r="Z96" s="122"/>
    </row>
    <row r="97" spans="25:26" ht="12.75">
      <c r="Y97" s="122"/>
      <c r="Z97" s="122"/>
    </row>
    <row r="98" spans="25:26" ht="12.75">
      <c r="Y98" s="122"/>
      <c r="Z98" s="122"/>
    </row>
    <row r="99" spans="25:26" ht="12.75">
      <c r="Y99" s="122"/>
      <c r="Z99" s="122"/>
    </row>
    <row r="100" spans="25:26" ht="12.75">
      <c r="Y100" s="122"/>
      <c r="Z100" s="122"/>
    </row>
    <row r="101" spans="25:26" ht="12.75">
      <c r="Y101" s="122"/>
      <c r="Z101" s="122"/>
    </row>
    <row r="102" spans="25:26" ht="12.75">
      <c r="Y102" s="122"/>
      <c r="Z102" s="122"/>
    </row>
    <row r="103" spans="25:26" ht="12.75">
      <c r="Y103" s="122"/>
      <c r="Z103" s="122"/>
    </row>
    <row r="104" spans="25:26" ht="12.75">
      <c r="Y104" s="122"/>
      <c r="Z104" s="122"/>
    </row>
    <row r="105" spans="25:26" ht="12.75">
      <c r="Y105" s="122"/>
      <c r="Z105" s="122"/>
    </row>
    <row r="106" spans="25:26" ht="12.75">
      <c r="Y106" s="122"/>
      <c r="Z106" s="122"/>
    </row>
    <row r="107" spans="25:26" ht="12.75">
      <c r="Y107" s="91"/>
      <c r="Z107" s="122"/>
    </row>
    <row r="108" spans="25:26" ht="12.75">
      <c r="Y108" s="122"/>
      <c r="Z108" s="122"/>
    </row>
    <row r="109" spans="25:26" ht="12.75">
      <c r="Y109" s="122"/>
      <c r="Z109" s="122"/>
    </row>
    <row r="110" spans="25:26" ht="12.75">
      <c r="Y110" s="122"/>
      <c r="Z110" s="122"/>
    </row>
    <row r="111" spans="25:26" ht="12.75">
      <c r="Y111" s="122"/>
      <c r="Z111" s="122"/>
    </row>
    <row r="112" spans="25:26" ht="12.75">
      <c r="Y112" s="122"/>
      <c r="Z112" s="122"/>
    </row>
    <row r="113" spans="25:26" ht="12.75">
      <c r="Y113" s="122"/>
      <c r="Z113" s="122"/>
    </row>
    <row r="114" spans="25:26" ht="12.75">
      <c r="Y114" s="123">
        <f aca="true" t="shared" si="1" ref="Y114:Y119">X12/$X$20</f>
        <v>0</v>
      </c>
      <c r="Z114" s="122"/>
    </row>
    <row r="115" spans="25:26" ht="12.75">
      <c r="Y115" s="123">
        <f t="shared" si="1"/>
        <v>0</v>
      </c>
      <c r="Z115" s="122"/>
    </row>
    <row r="116" spans="25:26" ht="12.75">
      <c r="Y116" s="123">
        <f t="shared" si="1"/>
        <v>0</v>
      </c>
      <c r="Z116" s="122"/>
    </row>
    <row r="117" spans="25:26" ht="12.75">
      <c r="Y117" s="123">
        <f t="shared" si="1"/>
        <v>0</v>
      </c>
      <c r="Z117" s="122"/>
    </row>
    <row r="118" spans="25:26" ht="12.75">
      <c r="Y118" s="123">
        <f t="shared" si="1"/>
        <v>0</v>
      </c>
      <c r="Z118" s="122"/>
    </row>
    <row r="119" spans="25:26" ht="12.75">
      <c r="Y119" s="123">
        <f t="shared" si="1"/>
        <v>1</v>
      </c>
      <c r="Z119" s="122"/>
    </row>
    <row r="120" spans="25:26" ht="12.75">
      <c r="Y120" s="124"/>
      <c r="Z120" s="122"/>
    </row>
    <row r="121" spans="25:26" ht="12.75">
      <c r="Y121" s="122"/>
      <c r="Z121" s="122"/>
    </row>
    <row r="122" spans="25:26" ht="12.75">
      <c r="Y122" s="122"/>
      <c r="Z122" s="122"/>
    </row>
    <row r="123" spans="25:26" ht="12.75">
      <c r="Y123" s="122"/>
      <c r="Z123" s="122"/>
    </row>
    <row r="124" spans="25:26" ht="12.75">
      <c r="Y124" s="122"/>
      <c r="Z124" s="122"/>
    </row>
    <row r="125" spans="25:26" ht="12.75">
      <c r="Y125" s="122"/>
      <c r="Z125" s="122"/>
    </row>
    <row r="126" spans="25:26" ht="12.75">
      <c r="Y126" s="122"/>
      <c r="Z126" s="122"/>
    </row>
    <row r="127" spans="25:26" ht="12.75">
      <c r="Y127" s="122"/>
      <c r="Z127" s="122"/>
    </row>
    <row r="128" spans="25:26" ht="12.75">
      <c r="Y128" s="122"/>
      <c r="Z128" s="122"/>
    </row>
    <row r="129" spans="25:26" ht="12.75">
      <c r="Y129" s="122"/>
      <c r="Z129" s="122"/>
    </row>
    <row r="130" spans="25:26" ht="12.75">
      <c r="Y130" s="122"/>
      <c r="Z130" s="122"/>
    </row>
    <row r="131" spans="25:26" ht="12.75">
      <c r="Y131" s="122"/>
      <c r="Z131" s="122"/>
    </row>
    <row r="132" spans="25:26" ht="12.75">
      <c r="Y132" s="122"/>
      <c r="Z132" s="122"/>
    </row>
    <row r="133" spans="25:26" ht="12.75">
      <c r="Y133" s="122"/>
      <c r="Z133" s="122"/>
    </row>
    <row r="134" spans="25:26" ht="12.75">
      <c r="Y134" s="122"/>
      <c r="Z134" s="122"/>
    </row>
    <row r="135" spans="25:26" ht="12.75">
      <c r="Y135" s="122"/>
      <c r="Z135" s="122"/>
    </row>
    <row r="136" spans="25:26" ht="12.75">
      <c r="Y136" s="122"/>
      <c r="Z136" s="122"/>
    </row>
    <row r="137" spans="25:26" ht="12.75">
      <c r="Y137" s="122"/>
      <c r="Z137" s="122"/>
    </row>
    <row r="138" spans="25:26" ht="12.75">
      <c r="Y138" s="122"/>
      <c r="Z138" s="122"/>
    </row>
    <row r="139" spans="25:26" ht="12.75">
      <c r="Y139" s="122"/>
      <c r="Z139" s="122"/>
    </row>
    <row r="140" spans="25:26" ht="12.75">
      <c r="Y140" s="122"/>
      <c r="Z140" s="122"/>
    </row>
    <row r="141" spans="25:26" ht="12.75">
      <c r="Y141" s="122"/>
      <c r="Z141" s="122"/>
    </row>
    <row r="142" spans="25:26" ht="12.75">
      <c r="Y142" s="122"/>
      <c r="Z142" s="122"/>
    </row>
    <row r="143" spans="25:26" ht="12.75">
      <c r="Y143" s="122"/>
      <c r="Z143" s="122"/>
    </row>
    <row r="144" spans="25:26" ht="12.75">
      <c r="Y144" s="122"/>
      <c r="Z144" s="122"/>
    </row>
    <row r="145" spans="25:26" ht="12.75">
      <c r="Y145" s="122"/>
      <c r="Z145" s="122"/>
    </row>
    <row r="146" spans="25:26" ht="12.75">
      <c r="Y146" s="122"/>
      <c r="Z146" s="122"/>
    </row>
    <row r="147" spans="25:26" ht="12.75">
      <c r="Y147" s="122"/>
      <c r="Z147" s="122"/>
    </row>
    <row r="148" spans="25:26" ht="12.75">
      <c r="Y148" s="122"/>
      <c r="Z148" s="122"/>
    </row>
    <row r="149" spans="25:26" ht="12.75">
      <c r="Y149" s="122"/>
      <c r="Z149" s="122"/>
    </row>
    <row r="150" spans="25:26" ht="12.75">
      <c r="Y150" s="122"/>
      <c r="Z150" s="122"/>
    </row>
    <row r="151" spans="25:26" ht="12.75">
      <c r="Y151" s="122"/>
      <c r="Z151" s="122"/>
    </row>
    <row r="152" spans="25:26" ht="12.75">
      <c r="Y152" s="122"/>
      <c r="Z152" s="122"/>
    </row>
    <row r="153" spans="25:26" ht="12.75">
      <c r="Y153" s="122"/>
      <c r="Z153" s="122"/>
    </row>
    <row r="154" spans="25:26" ht="12.75">
      <c r="Y154" s="122"/>
      <c r="Z154" s="122"/>
    </row>
    <row r="155" spans="25:26" ht="12.75">
      <c r="Y155" s="122"/>
      <c r="Z155" s="122"/>
    </row>
    <row r="156" spans="25:26" ht="12.75">
      <c r="Y156" s="122"/>
      <c r="Z156" s="122"/>
    </row>
    <row r="157" spans="25:26" ht="12.75">
      <c r="Y157" s="122"/>
      <c r="Z157" s="122"/>
    </row>
    <row r="158" spans="25:26" ht="12.75">
      <c r="Y158" s="122"/>
      <c r="Z158" s="122"/>
    </row>
    <row r="159" spans="25:26" ht="12.75">
      <c r="Y159" s="122"/>
      <c r="Z159" s="122"/>
    </row>
    <row r="160" spans="25:26" ht="12.75">
      <c r="Y160" s="122"/>
      <c r="Z160" s="122"/>
    </row>
    <row r="161" spans="25:26" ht="12.75">
      <c r="Y161" s="122"/>
      <c r="Z161" s="122"/>
    </row>
    <row r="162" spans="25:26" ht="12.75">
      <c r="Y162" s="122"/>
      <c r="Z162" s="122"/>
    </row>
    <row r="163" spans="25:26" ht="12.75">
      <c r="Y163" s="122"/>
      <c r="Z163" s="122"/>
    </row>
    <row r="164" spans="25:26" ht="12.75">
      <c r="Y164" s="122"/>
      <c r="Z164" s="122"/>
    </row>
    <row r="165" spans="25:26" ht="12.75">
      <c r="Y165" s="122"/>
      <c r="Z165" s="122"/>
    </row>
    <row r="166" spans="25:26" ht="12.75">
      <c r="Y166" s="122"/>
      <c r="Z166" s="122"/>
    </row>
    <row r="167" spans="25:26" ht="12.75">
      <c r="Y167" s="122"/>
      <c r="Z167" s="122"/>
    </row>
    <row r="168" spans="25:26" ht="12.75">
      <c r="Y168" s="122"/>
      <c r="Z168" s="122"/>
    </row>
    <row r="169" spans="25:26" ht="12.75">
      <c r="Y169" s="122"/>
      <c r="Z169" s="122"/>
    </row>
    <row r="170" spans="25:26" ht="12.75">
      <c r="Y170" s="122"/>
      <c r="Z170" s="122"/>
    </row>
    <row r="171" spans="25:26" ht="12.75">
      <c r="Y171" s="122"/>
      <c r="Z171" s="122"/>
    </row>
    <row r="172" spans="25:26" ht="12.75">
      <c r="Y172" s="122"/>
      <c r="Z172" s="122"/>
    </row>
    <row r="173" spans="25:26" ht="12.75">
      <c r="Y173" s="122"/>
      <c r="Z173" s="122"/>
    </row>
    <row r="174" spans="25:26" ht="12.75">
      <c r="Y174" s="122"/>
      <c r="Z174" s="122"/>
    </row>
    <row r="175" spans="25:26" ht="12.75">
      <c r="Y175" s="122"/>
      <c r="Z175" s="122"/>
    </row>
    <row r="176" spans="25:26" ht="12.75">
      <c r="Y176" s="122"/>
      <c r="Z176" s="122"/>
    </row>
    <row r="177" spans="25:26" ht="12.75">
      <c r="Y177" s="122"/>
      <c r="Z177" s="122"/>
    </row>
    <row r="178" spans="25:26" ht="12.75">
      <c r="Y178" s="122"/>
      <c r="Z178" s="122"/>
    </row>
    <row r="179" spans="25:26" ht="12.75">
      <c r="Y179" s="122"/>
      <c r="Z179" s="122"/>
    </row>
    <row r="180" spans="25:26" ht="12.75">
      <c r="Y180" s="122"/>
      <c r="Z180" s="122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</sheetData>
  <sheetProtection/>
  <mergeCells count="2">
    <mergeCell ref="E29:H30"/>
    <mergeCell ref="E34:H35"/>
  </mergeCells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&amp;LELEKTROTEHNIČKI FAKULTET&amp;C&amp;"Arial,Bold"ROTACIONE MAŠINE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1">
      <selection activeCell="A2" sqref="A2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100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8" customWidth="1"/>
    <col min="22" max="16384" width="9.140625" style="2" customWidth="1"/>
  </cols>
  <sheetData>
    <row r="1" spans="1:3" ht="15.75">
      <c r="A1" s="31" t="s">
        <v>98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82</v>
      </c>
      <c r="B3" s="32"/>
      <c r="C3" s="32"/>
    </row>
    <row r="4" spans="1:3" ht="1.5" customHeight="1">
      <c r="A4" s="33"/>
      <c r="B4" s="32"/>
      <c r="C4" s="32"/>
    </row>
    <row r="5" spans="1:9" ht="15.75">
      <c r="A5" s="147" t="s">
        <v>27</v>
      </c>
      <c r="B5" s="147"/>
      <c r="C5" s="33" t="s">
        <v>93</v>
      </c>
      <c r="G5" s="63" t="s">
        <v>72</v>
      </c>
      <c r="I5" s="62" t="s">
        <v>73</v>
      </c>
    </row>
    <row r="6" spans="1:3" ht="3" customHeight="1">
      <c r="A6" s="32"/>
      <c r="B6" s="32"/>
      <c r="C6" s="32"/>
    </row>
    <row r="7" spans="1:17" ht="15.75">
      <c r="A7" s="147" t="s">
        <v>28</v>
      </c>
      <c r="B7" s="147"/>
      <c r="C7" s="33" t="s">
        <v>92</v>
      </c>
      <c r="P7" s="43" t="s">
        <v>29</v>
      </c>
      <c r="Q7" s="101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8" t="s">
        <v>30</v>
      </c>
      <c r="B9" s="142" t="s">
        <v>31</v>
      </c>
      <c r="C9" s="142" t="s">
        <v>32</v>
      </c>
      <c r="D9" s="142" t="s">
        <v>33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 t="s">
        <v>34</v>
      </c>
      <c r="S9" s="142" t="s">
        <v>35</v>
      </c>
      <c r="T9" s="143"/>
      <c r="U9" s="99"/>
    </row>
    <row r="10" spans="1:21" s="44" customFormat="1" ht="12.75">
      <c r="A10" s="149"/>
      <c r="B10" s="141"/>
      <c r="C10" s="141"/>
      <c r="D10" s="141" t="s">
        <v>74</v>
      </c>
      <c r="E10" s="141"/>
      <c r="F10" s="141"/>
      <c r="G10" s="141"/>
      <c r="H10" s="141"/>
      <c r="I10" s="141" t="s">
        <v>43</v>
      </c>
      <c r="J10" s="141"/>
      <c r="K10" s="141"/>
      <c r="L10" s="141"/>
      <c r="M10" s="141"/>
      <c r="N10" s="141" t="s">
        <v>42</v>
      </c>
      <c r="O10" s="141"/>
      <c r="P10" s="141" t="s">
        <v>89</v>
      </c>
      <c r="Q10" s="141"/>
      <c r="R10" s="141"/>
      <c r="S10" s="141"/>
      <c r="T10" s="144"/>
      <c r="U10" s="99"/>
    </row>
    <row r="11" spans="1:21" s="44" customFormat="1" ht="21" customHeight="1" thickBot="1">
      <c r="A11" s="150"/>
      <c r="B11" s="145"/>
      <c r="C11" s="145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102" t="s">
        <v>21</v>
      </c>
      <c r="R11" s="145"/>
      <c r="S11" s="145"/>
      <c r="T11" s="146"/>
      <c r="U11" s="99"/>
    </row>
    <row r="12" spans="1:20" s="21" customFormat="1" ht="12.75">
      <c r="A12" s="36">
        <v>1</v>
      </c>
      <c r="B12" s="37" t="str">
        <f>Spisak!A2</f>
        <v>32/15</v>
      </c>
      <c r="C12" s="51" t="str">
        <f>Spisak!D2</f>
        <v>Martinović Luka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26</v>
      </c>
      <c r="O12" s="39"/>
      <c r="P12" s="40">
        <f>Spisak!S2</f>
        <v>0</v>
      </c>
      <c r="Q12" s="41">
        <f>Spisak!U2</f>
        <v>0</v>
      </c>
      <c r="R12" s="42">
        <f>Spisak!W2</f>
        <v>26</v>
      </c>
      <c r="S12" s="80" t="str">
        <f>Spisak!X2</f>
        <v>F</v>
      </c>
      <c r="T12" s="81" t="str">
        <f>IF(S12=0,"-",VLOOKUP(S12,Tocjene,2,TRUE))</f>
        <v>(nedovoljan)</v>
      </c>
    </row>
    <row r="13" spans="1:21" s="21" customFormat="1" ht="12.75">
      <c r="A13" s="36">
        <v>2</v>
      </c>
      <c r="B13" s="37" t="str">
        <f>Spisak!A3</f>
        <v>41/14</v>
      </c>
      <c r="C13" s="51" t="str">
        <f>Spisak!D3</f>
        <v>Jovović Stefan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5</v>
      </c>
      <c r="O13" s="39"/>
      <c r="P13" s="40">
        <f>Spisak!S3</f>
        <v>0</v>
      </c>
      <c r="Q13" s="41">
        <f>Spisak!U3</f>
        <v>0</v>
      </c>
      <c r="R13" s="42">
        <f>Spisak!W3</f>
        <v>5</v>
      </c>
      <c r="S13" s="80" t="str">
        <f>Spisak!X3</f>
        <v>F</v>
      </c>
      <c r="T13" s="81" t="str">
        <f>IF(S13=0,"-",VLOOKUP(S13,Tocjene,2,TRUE))</f>
        <v>(nedovoljan)</v>
      </c>
      <c r="U13" s="98"/>
    </row>
    <row r="14" spans="1:20" s="21" customFormat="1" ht="12.75">
      <c r="A14" s="6"/>
      <c r="B14" s="3"/>
      <c r="C14" s="2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5"/>
      <c r="Q14" s="87"/>
      <c r="R14" s="92"/>
      <c r="S14" s="93"/>
      <c r="T14" s="90"/>
    </row>
    <row r="15" spans="1:20" s="21" customFormat="1" ht="12.75">
      <c r="A15" s="6"/>
      <c r="B15" s="3"/>
      <c r="C15" s="22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5"/>
      <c r="Q15" s="100"/>
      <c r="R15" s="5"/>
      <c r="S15" s="7" t="s">
        <v>46</v>
      </c>
      <c r="T15" s="25"/>
    </row>
    <row r="16" spans="1:20" s="21" customFormat="1" ht="12.75">
      <c r="A16" s="6"/>
      <c r="B16" s="3"/>
      <c r="C16" s="22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5"/>
      <c r="Q16" s="100"/>
      <c r="R16" s="5"/>
      <c r="S16" s="7" t="s">
        <v>91</v>
      </c>
      <c r="T16" s="25"/>
    </row>
    <row r="17" spans="1:20" s="21" customFormat="1" ht="12.75">
      <c r="A17" s="6"/>
      <c r="B17" s="3"/>
      <c r="C17" s="2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5"/>
      <c r="Q17" s="100"/>
      <c r="R17" s="5"/>
      <c r="S17" s="4"/>
      <c r="T17" s="25"/>
    </row>
    <row r="18" spans="1:20" s="21" customFormat="1" ht="12.75">
      <c r="A18" s="6"/>
      <c r="B18" s="3"/>
      <c r="C18" s="2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5"/>
      <c r="Q18" s="100"/>
      <c r="R18" s="4"/>
      <c r="S18" s="25"/>
      <c r="T18" s="7"/>
    </row>
    <row r="19" spans="1:20" s="21" customFormat="1" ht="12.75">
      <c r="A19" s="6"/>
      <c r="B19" s="3"/>
      <c r="C19" s="2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5"/>
      <c r="Q19" s="100"/>
      <c r="R19" s="4"/>
      <c r="S19" s="25"/>
      <c r="T19" s="7"/>
    </row>
    <row r="20" spans="1:20" s="21" customFormat="1" ht="12.75">
      <c r="A20" s="6"/>
      <c r="B20" s="3"/>
      <c r="C20" s="22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5"/>
      <c r="Q20" s="100"/>
      <c r="R20" s="4"/>
      <c r="S20" s="25"/>
      <c r="T20" s="7"/>
    </row>
    <row r="21" spans="1:20" s="21" customFormat="1" ht="12.75">
      <c r="A21" s="6"/>
      <c r="B21" s="3"/>
      <c r="C21" s="2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5"/>
      <c r="Q21" s="100"/>
      <c r="R21" s="4"/>
      <c r="S21" s="25"/>
      <c r="T21" s="7"/>
    </row>
    <row r="22" spans="1:21" s="21" customFormat="1" ht="12.75">
      <c r="A22" s="6"/>
      <c r="B22" s="3"/>
      <c r="C22" s="2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5"/>
      <c r="Q22" s="100"/>
      <c r="R22" s="4"/>
      <c r="S22" s="25"/>
      <c r="T22" s="7"/>
      <c r="U22" s="98"/>
    </row>
    <row r="23" spans="1:20" s="21" customFormat="1" ht="12.75">
      <c r="A23" s="6"/>
      <c r="B23" s="3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5"/>
      <c r="Q23" s="100"/>
      <c r="R23" s="4"/>
      <c r="S23" s="25"/>
      <c r="T23" s="7"/>
    </row>
    <row r="24" spans="1:20" s="21" customFormat="1" ht="12.75">
      <c r="A24" s="6"/>
      <c r="B24" s="3"/>
      <c r="C24" s="2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5"/>
      <c r="Q24" s="100"/>
      <c r="R24" s="4"/>
      <c r="S24" s="25"/>
      <c r="T24" s="7"/>
    </row>
    <row r="25" spans="1:20" s="21" customFormat="1" ht="12.75">
      <c r="A25" s="6"/>
      <c r="B25" s="3"/>
      <c r="C25" s="2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5"/>
      <c r="Q25" s="100"/>
      <c r="R25" s="4"/>
      <c r="S25" s="25"/>
      <c r="T25" s="7"/>
    </row>
    <row r="26" spans="1:20" s="21" customFormat="1" ht="12.75">
      <c r="A26" s="6"/>
      <c r="B26" s="3"/>
      <c r="C26" s="2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5"/>
      <c r="Q26" s="100"/>
      <c r="R26" s="4"/>
      <c r="S26" s="25"/>
      <c r="T26" s="7"/>
    </row>
    <row r="27" spans="1:20" s="21" customFormat="1" ht="12.75">
      <c r="A27" s="6"/>
      <c r="B27" s="3"/>
      <c r="C27" s="2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5"/>
      <c r="Q27" s="100"/>
      <c r="R27" s="4"/>
      <c r="S27" s="25"/>
      <c r="T27" s="7"/>
    </row>
    <row r="28" spans="1:20" s="21" customFormat="1" ht="12.75">
      <c r="A28" s="6"/>
      <c r="B28" s="3"/>
      <c r="C28" s="2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5"/>
      <c r="Q28" s="100"/>
      <c r="R28" s="4"/>
      <c r="S28" s="25"/>
      <c r="T28" s="7"/>
    </row>
    <row r="29" spans="1:20" s="21" customFormat="1" ht="12.75">
      <c r="A29" s="6"/>
      <c r="B29" s="3"/>
      <c r="C29" s="2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5"/>
      <c r="Q29" s="100"/>
      <c r="R29" s="4"/>
      <c r="S29" s="25"/>
      <c r="T29" s="7"/>
    </row>
    <row r="30" spans="1:20" s="21" customFormat="1" ht="12.75">
      <c r="A30" s="6"/>
      <c r="B30" s="3"/>
      <c r="C30" s="2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5"/>
      <c r="Q30" s="100"/>
      <c r="R30" s="4"/>
      <c r="S30" s="25"/>
      <c r="T30" s="7"/>
    </row>
    <row r="31" spans="1:20" s="21" customFormat="1" ht="12.75">
      <c r="A31" s="6"/>
      <c r="B31" s="3"/>
      <c r="C31" s="2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5"/>
      <c r="Q31" s="100"/>
      <c r="R31" s="4"/>
      <c r="S31" s="25"/>
      <c r="T31" s="7"/>
    </row>
    <row r="32" spans="1:20" s="21" customFormat="1" ht="12.75">
      <c r="A32" s="6"/>
      <c r="B32" s="3"/>
      <c r="C32" s="2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5"/>
      <c r="Q32" s="100"/>
      <c r="R32" s="4"/>
      <c r="S32" s="25"/>
      <c r="T32" s="7"/>
    </row>
    <row r="33" spans="1:20" s="21" customFormat="1" ht="12.75">
      <c r="A33" s="6"/>
      <c r="B33" s="3"/>
      <c r="C33" s="2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5"/>
      <c r="Q33" s="100"/>
      <c r="R33" s="4"/>
      <c r="S33" s="25"/>
      <c r="T33" s="7"/>
    </row>
    <row r="34" spans="1:20" s="21" customFormat="1" ht="12.75">
      <c r="A34" s="6"/>
      <c r="B34" s="3"/>
      <c r="C34" s="2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5"/>
      <c r="Q34" s="100"/>
      <c r="R34" s="4"/>
      <c r="S34" s="25"/>
      <c r="T34" s="7"/>
    </row>
    <row r="35" spans="1:20" s="21" customFormat="1" ht="12.75">
      <c r="A35" s="6"/>
      <c r="B35" s="3"/>
      <c r="C35" s="2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5"/>
      <c r="Q35" s="100"/>
      <c r="R35" s="4"/>
      <c r="S35" s="25"/>
      <c r="T35" s="7"/>
    </row>
    <row r="36" spans="1:20" s="21" customFormat="1" ht="12.75">
      <c r="A36" s="6"/>
      <c r="B36" s="3"/>
      <c r="C36" s="22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5"/>
      <c r="Q36" s="100"/>
      <c r="R36" s="4"/>
      <c r="S36" s="25"/>
      <c r="T36" s="7"/>
    </row>
    <row r="37" spans="1:20" s="21" customFormat="1" ht="12.75">
      <c r="A37" s="6"/>
      <c r="B37" s="3"/>
      <c r="C37" s="2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5"/>
      <c r="Q37" s="100"/>
      <c r="R37" s="4"/>
      <c r="S37" s="25"/>
      <c r="T37" s="7"/>
    </row>
    <row r="38" spans="1:20" s="21" customFormat="1" ht="12.75">
      <c r="A38" s="6"/>
      <c r="B38" s="3"/>
      <c r="C38" s="2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5"/>
      <c r="Q38" s="100"/>
      <c r="R38" s="4"/>
      <c r="S38" s="25"/>
      <c r="T38" s="7"/>
    </row>
    <row r="39" spans="1:20" s="21" customFormat="1" ht="12.75">
      <c r="A39" s="6"/>
      <c r="B39" s="3"/>
      <c r="C39" s="2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5"/>
      <c r="Q39" s="100"/>
      <c r="R39" s="4"/>
      <c r="S39" s="25"/>
      <c r="T39" s="7"/>
    </row>
    <row r="40" spans="1:20" s="21" customFormat="1" ht="12.75">
      <c r="A40" s="6"/>
      <c r="B40" s="3"/>
      <c r="C40" s="2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5"/>
      <c r="Q40" s="100"/>
      <c r="R40" s="4"/>
      <c r="S40" s="25"/>
      <c r="T40" s="7"/>
    </row>
    <row r="41" spans="1:20" s="21" customFormat="1" ht="12.75">
      <c r="A41" s="6"/>
      <c r="B41" s="3"/>
      <c r="C41" s="2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5"/>
      <c r="Q41" s="100"/>
      <c r="R41" s="4"/>
      <c r="S41" s="25"/>
      <c r="T41" s="7"/>
    </row>
    <row r="42" spans="1:20" s="21" customFormat="1" ht="12.75">
      <c r="A42" s="6"/>
      <c r="B42" s="3"/>
      <c r="C42" s="2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5"/>
      <c r="Q42" s="100"/>
      <c r="R42" s="4"/>
      <c r="S42" s="25"/>
      <c r="T42" s="7"/>
    </row>
    <row r="43" spans="1:20" s="21" customFormat="1" ht="12.75">
      <c r="A43" s="6"/>
      <c r="B43" s="3"/>
      <c r="C43" s="2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5"/>
      <c r="Q43" s="100"/>
      <c r="R43" s="4"/>
      <c r="S43" s="25"/>
      <c r="T43" s="7"/>
    </row>
    <row r="44" spans="1:20" s="21" customFormat="1" ht="12.75">
      <c r="A44" s="6"/>
      <c r="B44" s="3"/>
      <c r="C44" s="22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5"/>
      <c r="Q44" s="100"/>
      <c r="R44" s="4"/>
      <c r="S44" s="25"/>
      <c r="T44" s="7"/>
    </row>
    <row r="45" spans="1:20" s="21" customFormat="1" ht="12.75">
      <c r="A45" s="6"/>
      <c r="B45" s="3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5"/>
      <c r="Q45" s="100"/>
      <c r="R45" s="4"/>
      <c r="S45" s="25"/>
      <c r="T45" s="7"/>
    </row>
    <row r="46" spans="1:20" s="21" customFormat="1" ht="12.75">
      <c r="A46" s="6"/>
      <c r="B46" s="3"/>
      <c r="C46" s="2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5"/>
      <c r="Q46" s="100"/>
      <c r="R46" s="4"/>
      <c r="S46" s="25"/>
      <c r="T46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  <mergeCell ref="R9:R11"/>
    <mergeCell ref="D10:H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1"/>
  <headerFooter alignWithMargins="0">
    <oddFooter>&amp;L&amp;D&amp;RStrana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47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97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82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51" t="s">
        <v>27</v>
      </c>
      <c r="B5" s="151"/>
      <c r="C5" s="47" t="s">
        <v>93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51" t="s">
        <v>28</v>
      </c>
      <c r="B7" s="151"/>
      <c r="C7" s="47" t="s">
        <v>94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8" t="s">
        <v>30</v>
      </c>
      <c r="B9" s="142" t="s">
        <v>31</v>
      </c>
      <c r="C9" s="142" t="s">
        <v>32</v>
      </c>
      <c r="D9" s="152" t="s">
        <v>45</v>
      </c>
      <c r="E9" s="153"/>
      <c r="F9" s="142" t="s">
        <v>34</v>
      </c>
      <c r="G9" s="142" t="s">
        <v>35</v>
      </c>
      <c r="H9" s="143"/>
    </row>
    <row r="10" spans="1:8" s="46" customFormat="1" ht="0.75" customHeight="1">
      <c r="A10" s="149"/>
      <c r="B10" s="141"/>
      <c r="C10" s="141"/>
      <c r="D10" s="154"/>
      <c r="E10" s="155"/>
      <c r="F10" s="141"/>
      <c r="G10" s="141"/>
      <c r="H10" s="144"/>
    </row>
    <row r="11" spans="1:8" s="46" customFormat="1" ht="39" customHeight="1" thickBot="1">
      <c r="A11" s="150"/>
      <c r="B11" s="145"/>
      <c r="C11" s="145"/>
      <c r="D11" s="45" t="s">
        <v>44</v>
      </c>
      <c r="E11" s="45" t="s">
        <v>95</v>
      </c>
      <c r="F11" s="145"/>
      <c r="G11" s="145"/>
      <c r="H11" s="146"/>
    </row>
    <row r="12" spans="1:8" s="60" customFormat="1" ht="16.5" customHeight="1">
      <c r="A12" s="54">
        <v>1</v>
      </c>
      <c r="B12" s="55" t="str">
        <f>Spisak!A2</f>
        <v>32/15</v>
      </c>
      <c r="C12" s="56" t="str">
        <f>Spisak!D2</f>
        <v>Martinović Luka</v>
      </c>
      <c r="D12" s="57">
        <f>Spisak!R2</f>
        <v>26</v>
      </c>
      <c r="E12" s="58">
        <f>Spisak!S2</f>
        <v>0</v>
      </c>
      <c r="F12" s="58">
        <f>Spisak!W2</f>
        <v>26</v>
      </c>
      <c r="G12" s="79" t="str">
        <f>Spisak!X2</f>
        <v>F</v>
      </c>
      <c r="H12" s="59" t="str">
        <f>IF(G12=0,"-",VLOOKUP(G12,Tocjene,2,TRUE))</f>
        <v>(nedovoljan)</v>
      </c>
    </row>
    <row r="13" spans="1:8" s="60" customFormat="1" ht="16.5" customHeight="1">
      <c r="A13" s="54">
        <v>2</v>
      </c>
      <c r="B13" s="55" t="str">
        <f>Spisak!A3</f>
        <v>41/14</v>
      </c>
      <c r="C13" s="56" t="str">
        <f>Spisak!D3</f>
        <v>Jovović Stefan</v>
      </c>
      <c r="D13" s="57">
        <f>Spisak!R3</f>
        <v>5</v>
      </c>
      <c r="E13" s="58">
        <f>Spisak!S3</f>
        <v>0</v>
      </c>
      <c r="F13" s="58">
        <f>Spisak!W3</f>
        <v>5</v>
      </c>
      <c r="G13" s="79" t="str">
        <f>Spisak!X3</f>
        <v>F</v>
      </c>
      <c r="H13" s="59" t="str">
        <f>IF(G13=0,"-",VLOOKUP(G13,Tocjene,2,TRUE))</f>
        <v>(nedovoljan)</v>
      </c>
    </row>
    <row r="14" spans="1:8" s="60" customFormat="1" ht="16.5" customHeight="1">
      <c r="A14" s="6"/>
      <c r="B14" s="3"/>
      <c r="C14" s="22"/>
      <c r="D14" s="28"/>
      <c r="E14" s="28"/>
      <c r="F14" s="28"/>
      <c r="G14" s="28"/>
      <c r="H14" s="28"/>
    </row>
    <row r="15" spans="1:8" s="60" customFormat="1" ht="16.5" customHeight="1">
      <c r="A15" s="6"/>
      <c r="B15" s="3"/>
      <c r="C15" s="22"/>
      <c r="D15" s="28"/>
      <c r="E15" s="28"/>
      <c r="F15" s="28"/>
      <c r="G15" s="28"/>
      <c r="H15" s="28"/>
    </row>
    <row r="16" spans="1:8" s="60" customFormat="1" ht="16.5" customHeight="1">
      <c r="A16" s="6"/>
      <c r="B16" s="3"/>
      <c r="C16" s="22"/>
      <c r="D16" s="28"/>
      <c r="E16" s="7"/>
      <c r="F16" s="7"/>
      <c r="G16" s="7" t="s">
        <v>47</v>
      </c>
      <c r="H16" s="28"/>
    </row>
    <row r="17" spans="1:8" s="60" customFormat="1" ht="16.5" customHeight="1">
      <c r="A17" s="6"/>
      <c r="B17" s="3"/>
      <c r="C17" s="22"/>
      <c r="D17" s="28"/>
      <c r="E17" s="28"/>
      <c r="F17" s="28"/>
      <c r="G17" s="28"/>
      <c r="H17" s="28"/>
    </row>
    <row r="18" spans="1:8" s="60" customFormat="1" ht="16.5" customHeight="1">
      <c r="A18" s="6"/>
      <c r="B18" s="3"/>
      <c r="C18" s="22"/>
      <c r="D18" s="28"/>
      <c r="E18" s="28"/>
      <c r="F18" s="28"/>
      <c r="G18" s="28"/>
      <c r="H18" s="28"/>
    </row>
    <row r="19" spans="1:8" s="60" customFormat="1" ht="16.5" customHeight="1">
      <c r="A19" s="6"/>
      <c r="B19" s="3"/>
      <c r="C19" s="22"/>
      <c r="D19" s="28"/>
      <c r="E19" s="28"/>
      <c r="F19" s="28"/>
      <c r="G19" s="28"/>
      <c r="H19" s="28"/>
    </row>
    <row r="20" spans="1:8" s="60" customFormat="1" ht="16.5" customHeight="1">
      <c r="A20" s="6"/>
      <c r="B20" s="3"/>
      <c r="C20" s="22"/>
      <c r="D20" s="28"/>
      <c r="E20" s="28"/>
      <c r="F20" s="28"/>
      <c r="G20" s="28"/>
      <c r="H20" s="28"/>
    </row>
    <row r="21" spans="1:8" s="60" customFormat="1" ht="16.5" customHeight="1">
      <c r="A21" s="6"/>
      <c r="B21" s="3"/>
      <c r="C21" s="22"/>
      <c r="D21" s="28"/>
      <c r="E21" s="28"/>
      <c r="F21" s="28"/>
      <c r="G21" s="28"/>
      <c r="H21" s="28"/>
    </row>
    <row r="22" spans="1:8" s="60" customFormat="1" ht="16.5" customHeight="1">
      <c r="A22" s="6"/>
      <c r="B22" s="3"/>
      <c r="C22" s="22"/>
      <c r="D22" s="28"/>
      <c r="E22" s="28"/>
      <c r="F22" s="28"/>
      <c r="G22" s="28"/>
      <c r="H22" s="28"/>
    </row>
    <row r="23" spans="1:8" s="60" customFormat="1" ht="16.5" customHeight="1">
      <c r="A23" s="6"/>
      <c r="B23" s="3"/>
      <c r="C23" s="22"/>
      <c r="D23" s="28"/>
      <c r="E23" s="28"/>
      <c r="F23" s="28"/>
      <c r="G23" s="28"/>
      <c r="H23" s="28"/>
    </row>
    <row r="24" spans="1:8" s="60" customFormat="1" ht="16.5" customHeight="1">
      <c r="A24" s="6"/>
      <c r="B24" s="3"/>
      <c r="C24" s="22"/>
      <c r="D24" s="28"/>
      <c r="E24" s="94"/>
      <c r="F24" s="95"/>
      <c r="G24" s="96"/>
      <c r="H24" s="97"/>
    </row>
    <row r="25" spans="1:8" s="60" customFormat="1" ht="16.5" customHeight="1">
      <c r="A25" s="6"/>
      <c r="B25" s="3"/>
      <c r="C25" s="22"/>
      <c r="D25" s="28"/>
      <c r="E25" s="28"/>
      <c r="F25" s="28"/>
      <c r="G25" s="28"/>
      <c r="H25" s="28"/>
    </row>
    <row r="26" spans="1:8" s="60" customFormat="1" ht="16.5" customHeight="1">
      <c r="A26" s="6"/>
      <c r="B26" s="3"/>
      <c r="C26" s="22"/>
      <c r="D26" s="28"/>
      <c r="E26" s="28"/>
      <c r="F26" s="28"/>
      <c r="G26" s="7"/>
      <c r="H26" s="28"/>
    </row>
    <row r="27" spans="1:8" s="60" customFormat="1" ht="16.5" customHeight="1">
      <c r="A27" s="6"/>
      <c r="B27" s="3"/>
      <c r="C27" s="22"/>
      <c r="D27" s="28"/>
      <c r="E27" s="28"/>
      <c r="F27" s="28"/>
      <c r="G27" s="4"/>
      <c r="H27" s="28"/>
    </row>
    <row r="28" spans="1:8" s="60" customFormat="1" ht="16.5" customHeight="1">
      <c r="A28" s="6"/>
      <c r="B28" s="3"/>
      <c r="C28" s="22"/>
      <c r="D28" s="28"/>
      <c r="E28" s="28"/>
      <c r="F28" s="28"/>
      <c r="G28" s="7"/>
      <c r="H28" s="28"/>
    </row>
    <row r="29" spans="1:8" s="60" customFormat="1" ht="16.5" customHeight="1">
      <c r="A29" s="6"/>
      <c r="B29" s="3"/>
      <c r="C29" s="22"/>
      <c r="D29" s="28"/>
      <c r="E29" s="28"/>
      <c r="F29" s="28"/>
      <c r="G29" s="28"/>
      <c r="H29" s="28"/>
    </row>
    <row r="30" spans="1:8" s="60" customFormat="1" ht="16.5" customHeight="1">
      <c r="A30" s="6"/>
      <c r="B30" s="3"/>
      <c r="C30" s="22"/>
      <c r="D30" s="28"/>
      <c r="E30" s="28"/>
      <c r="F30" s="28"/>
      <c r="G30" s="28"/>
      <c r="H30" s="28"/>
    </row>
    <row r="31" spans="1:8" s="60" customFormat="1" ht="16.5" customHeight="1">
      <c r="A31" s="6"/>
      <c r="B31" s="3"/>
      <c r="C31" s="22"/>
      <c r="D31" s="28"/>
      <c r="E31" s="28"/>
      <c r="F31" s="28"/>
      <c r="G31" s="28"/>
      <c r="H31" s="28"/>
    </row>
    <row r="32" spans="1:8" s="60" customFormat="1" ht="16.5" customHeight="1">
      <c r="A32" s="6"/>
      <c r="B32" s="3"/>
      <c r="C32" s="22"/>
      <c r="D32" s="28"/>
      <c r="E32" s="28"/>
      <c r="F32" s="28"/>
      <c r="G32" s="28"/>
      <c r="H32" s="28"/>
    </row>
    <row r="33" spans="1:8" s="60" customFormat="1" ht="16.5" customHeight="1">
      <c r="A33" s="6"/>
      <c r="B33" s="3"/>
      <c r="C33" s="22"/>
      <c r="D33" s="28"/>
      <c r="E33" s="28"/>
      <c r="F33" s="28"/>
      <c r="G33" s="28"/>
      <c r="H33" s="28"/>
    </row>
    <row r="34" spans="1:8" s="60" customFormat="1" ht="16.5" customHeight="1">
      <c r="A34" s="6"/>
      <c r="B34" s="3"/>
      <c r="C34" s="22"/>
      <c r="D34" s="28"/>
      <c r="E34" s="28"/>
      <c r="F34" s="28"/>
      <c r="G34" s="28"/>
      <c r="H34" s="28"/>
    </row>
    <row r="35" spans="1:8" s="60" customFormat="1" ht="16.5" customHeight="1">
      <c r="A35" s="6"/>
      <c r="B35" s="3"/>
      <c r="C35" s="22"/>
      <c r="D35" s="28"/>
      <c r="E35" s="28"/>
      <c r="F35" s="28"/>
      <c r="G35" s="28"/>
      <c r="H35" s="28"/>
    </row>
    <row r="36" spans="1:8" s="60" customFormat="1" ht="16.5" customHeight="1">
      <c r="A36" s="6"/>
      <c r="B36" s="3"/>
      <c r="C36" s="22"/>
      <c r="D36" s="28"/>
      <c r="E36" s="28"/>
      <c r="F36" s="28"/>
      <c r="G36" s="28"/>
      <c r="H36" s="28"/>
    </row>
    <row r="37" spans="1:8" s="60" customFormat="1" ht="16.5" customHeight="1">
      <c r="A37" s="6"/>
      <c r="B37" s="3"/>
      <c r="C37" s="22"/>
      <c r="D37" s="28"/>
      <c r="E37" s="28"/>
      <c r="F37" s="28"/>
      <c r="G37" s="28"/>
      <c r="H37" s="28"/>
    </row>
    <row r="38" spans="1:8" s="60" customFormat="1" ht="16.5" customHeight="1">
      <c r="A38" s="6"/>
      <c r="B38" s="3"/>
      <c r="C38" s="22"/>
      <c r="D38" s="28"/>
      <c r="E38" s="28"/>
      <c r="F38" s="28"/>
      <c r="G38" s="28"/>
      <c r="H38" s="28"/>
    </row>
    <row r="39" spans="1:8" s="60" customFormat="1" ht="16.5" customHeight="1">
      <c r="A39" s="6"/>
      <c r="B39" s="3"/>
      <c r="C39" s="22"/>
      <c r="D39" s="28"/>
      <c r="E39" s="28"/>
      <c r="F39" s="28"/>
      <c r="G39" s="28"/>
      <c r="H39" s="28"/>
    </row>
    <row r="40" spans="1:8" s="60" customFormat="1" ht="16.5" customHeight="1">
      <c r="A40" s="6"/>
      <c r="B40" s="3"/>
      <c r="C40" s="22"/>
      <c r="D40" s="28"/>
      <c r="E40" s="28"/>
      <c r="F40" s="28"/>
      <c r="G40" s="28"/>
      <c r="H40" s="28"/>
    </row>
    <row r="41" spans="1:8" s="60" customFormat="1" ht="16.5" customHeight="1">
      <c r="A41" s="6"/>
      <c r="B41" s="3"/>
      <c r="C41" s="22"/>
      <c r="D41" s="28"/>
      <c r="E41" s="28"/>
      <c r="F41" s="28"/>
      <c r="G41" s="28"/>
      <c r="H41" s="28"/>
    </row>
    <row r="42" spans="1:8" s="60" customFormat="1" ht="16.5" customHeight="1">
      <c r="A42" s="6"/>
      <c r="B42" s="3"/>
      <c r="C42" s="22"/>
      <c r="D42" s="28"/>
      <c r="E42" s="28"/>
      <c r="F42" s="28"/>
      <c r="G42" s="28"/>
      <c r="H42" s="28"/>
    </row>
    <row r="43" spans="1:8" s="60" customFormat="1" ht="16.5" customHeight="1">
      <c r="A43" s="6"/>
      <c r="B43" s="3"/>
      <c r="C43" s="22"/>
      <c r="D43" s="28"/>
      <c r="E43" s="28"/>
      <c r="F43" s="28"/>
      <c r="G43" s="28"/>
      <c r="H43" s="28"/>
    </row>
    <row r="44" spans="1:8" s="60" customFormat="1" ht="16.5" customHeight="1">
      <c r="A44" s="6"/>
      <c r="B44" s="3"/>
      <c r="C44" s="22"/>
      <c r="D44" s="28"/>
      <c r="E44" s="28"/>
      <c r="F44" s="28"/>
      <c r="G44" s="28"/>
      <c r="H44" s="28"/>
    </row>
    <row r="45" spans="1:8" s="60" customFormat="1" ht="16.5" customHeight="1">
      <c r="A45" s="6"/>
      <c r="B45" s="3"/>
      <c r="C45" s="22"/>
      <c r="D45" s="28"/>
      <c r="E45" s="28"/>
      <c r="F45" s="28"/>
      <c r="G45" s="28"/>
      <c r="H45" s="28"/>
    </row>
    <row r="46" spans="1:8" s="60" customFormat="1" ht="16.5" customHeight="1">
      <c r="A46" s="6"/>
      <c r="B46" s="3"/>
      <c r="C46" s="22"/>
      <c r="D46" s="28"/>
      <c r="E46" s="28"/>
      <c r="F46" s="28"/>
      <c r="G46" s="28"/>
      <c r="H46" s="28"/>
    </row>
    <row r="47" spans="1:8" s="60" customFormat="1" ht="16.5" customHeight="1">
      <c r="A47" s="6"/>
      <c r="B47" s="3"/>
      <c r="C47" s="22"/>
      <c r="D47" s="28"/>
      <c r="E47" s="28"/>
      <c r="F47" s="28"/>
      <c r="G47" s="28"/>
      <c r="H47" s="28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1"/>
  <headerFooter alignWithMargins="0">
    <oddFooter>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 User</cp:lastModifiedBy>
  <cp:lastPrinted>2018-04-09T19:58:22Z</cp:lastPrinted>
  <dcterms:created xsi:type="dcterms:W3CDTF">1999-11-01T09:35:38Z</dcterms:created>
  <dcterms:modified xsi:type="dcterms:W3CDTF">2018-04-09T19:58:46Z</dcterms:modified>
  <cp:category/>
  <cp:version/>
  <cp:contentType/>
  <cp:contentStatus/>
</cp:coreProperties>
</file>