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4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<sst xmlns="http://schemas.openxmlformats.org/spreadsheetml/2006/main" count="1432" uniqueCount="357">
  <si>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</si>
  <si>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</si>
  <si>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</si>
  <si>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</si>
  <si>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</si>
  <si>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</si>
  <si>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</si>
  <si>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</si>
  <si>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</si>
  <si>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</si>
  <si>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</si>
  <si>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</si>
  <si>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</si>
  <si>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</si>
  <si>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</si>
  <si>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</si>
  <si>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</si>
  <si>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</si>
  <si>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</si>
  <si>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</si>
  <si>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</si>
  <si>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</si>
  <si>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</si>
  <si>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</si>
  <si>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</si>
  <si>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</si>
  <si>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</si>
  <si>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</si>
  <si>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</si>
  <si>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</si>
  <si>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</si>
  <si>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</si>
  <si>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</si>
  <si>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</si>
  <si>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</si>
  <si>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</si>
  <si>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</si>
  <si>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</si>
  <si>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</si>
  <si>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</si>
  <si>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</si>
  <si>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</si>
  <si>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</si>
  <si>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</si>
  <si>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</si>
  <si>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</si>
  <si>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</si>
  <si>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</si>
  <si>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</si>
  <si>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</si>
  <si>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</si>
  <si>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</si>
  <si>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</si>
  <si>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</si>
  <si>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</si>
  <si>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</si>
  <si>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</si>
  <si>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</si>
  <si>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</si>
  <si>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</si>
  <si>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</si>
  <si>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SARADNIK: dr Goran Šuković</t>
  </si>
  <si>
    <t/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</si>
  <si>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</si>
  <si>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</si>
  <si>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</si>
  <si>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</si>
  <si>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</si>
  <si>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</si>
  <si>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</si>
  <si>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</si>
  <si>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</si>
  <si>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</si>
  <si>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</si>
  <si>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</si>
  <si>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</si>
  <si>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</si>
  <si>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</si>
  <si>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</si>
  <si>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</si>
  <si>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</si>
  <si>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</si>
  <si>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</si>
  <si>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Amin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</si>
  <si>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</si>
  <si>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</si>
  <si>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</si>
  <si>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</si>
  <si>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</si>
  <si>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</si>
  <si>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</si>
  <si>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</si>
  <si>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</si>
  <si>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</si>
  <si>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</si>
  <si>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</si>
  <si>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</si>
  <si>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</si>
  <si>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</si>
  <si>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</si>
  <si>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</si>
  <si>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</si>
  <si>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</si>
  <si>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</si>
  <si>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</si>
  <si>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</si>
  <si>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</si>
  <si>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</si>
  <si>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</si>
  <si>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Šuković</t>
  </si>
  <si>
    <t>18</t>
  </si>
  <si>
    <t>19</t>
  </si>
  <si>
    <t>20</t>
  </si>
  <si>
    <t>Nevena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</si>
  <si>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</si>
  <si>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</si>
  <si>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</si>
  <si>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</si>
  <si>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</si>
  <si>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</si>
  <si>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</si>
  <si>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</si>
  <si>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</si>
  <si>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</si>
  <si>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</si>
  <si>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</si>
  <si>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</si>
  <si>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</si>
  <si>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</si>
  <si>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</si>
  <si>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</si>
  <si>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Marijana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</si>
  <si>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</si>
  <si>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</si>
  <si>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</si>
  <si>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</si>
  <si>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</si>
  <si>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</si>
  <si>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</si>
  <si>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</si>
  <si>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</si>
  <si>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</si>
  <si>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</si>
  <si>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</si>
  <si>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</si>
  <si>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</si>
  <si>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</si>
  <si>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</si>
  <si>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</si>
  <si>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</si>
  <si>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</si>
  <si>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</si>
  <si>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</si>
  <si>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</si>
  <si>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</si>
  <si>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</si>
  <si>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</si>
  <si>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</si>
  <si>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</si>
  <si>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</si>
  <si>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</si>
  <si>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</si>
  <si>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</si>
  <si>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</si>
  <si>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Katarina</t>
  </si>
  <si>
    <t>Ćetković</t>
  </si>
  <si>
    <t>46</t>
  </si>
  <si>
    <t>Bogosavljević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</si>
  <si>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</si>
  <si>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</si>
  <si>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</si>
  <si>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</si>
  <si>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</si>
  <si>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</si>
  <si>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</si>
  <si>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</si>
  <si>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</si>
  <si>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</si>
  <si>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Drašković</t>
  </si>
  <si>
    <t>Mina</t>
  </si>
  <si>
    <t>Kostić</t>
  </si>
  <si>
    <t>Lakićević</t>
  </si>
  <si>
    <t>Branko</t>
  </si>
  <si>
    <t>Rovčanin</t>
  </si>
  <si>
    <t>Praščević</t>
  </si>
  <si>
    <t>Madžgalj</t>
  </si>
  <si>
    <t>51</t>
  </si>
  <si>
    <t>2013</t>
  </si>
  <si>
    <t>Nađa</t>
  </si>
  <si>
    <t>Radivojević</t>
  </si>
  <si>
    <t>Boris</t>
  </si>
  <si>
    <t>Šćekić</t>
  </si>
  <si>
    <t>Mićo</t>
  </si>
  <si>
    <t>Ćirović</t>
  </si>
  <si>
    <t>Mitrović</t>
  </si>
  <si>
    <t>Sonja</t>
  </si>
  <si>
    <t>Stešević</t>
  </si>
  <si>
    <t>Joksim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</si>
  <si>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</si>
  <si>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</si>
  <si>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</si>
  <si>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</si>
  <si>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</si>
  <si>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</si>
  <si>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</si>
  <si>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</si>
  <si>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</si>
  <si>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</si>
  <si>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</si>
  <si>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</si>
  <si>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</si>
  <si>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</si>
  <si>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</si>
  <si>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</si>
  <si>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</si>
  <si>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</si>
  <si>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</si>
  <si>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Vesković</t>
  </si>
  <si>
    <t>Milosavljević</t>
  </si>
  <si>
    <t>Pavle</t>
  </si>
  <si>
    <t>Danilo</t>
  </si>
  <si>
    <t>Jovan</t>
  </si>
  <si>
    <t>Vasić</t>
  </si>
  <si>
    <t>Petar</t>
  </si>
  <si>
    <t>Tamara</t>
  </si>
  <si>
    <t>Zindović</t>
  </si>
  <si>
    <t>Jovana</t>
  </si>
  <si>
    <t>Šćepović</t>
  </si>
  <si>
    <t>Vukčević</t>
  </si>
  <si>
    <t>Maja</t>
  </si>
  <si>
    <t>Stojanović</t>
  </si>
  <si>
    <t>Veliša</t>
  </si>
  <si>
    <t>Vuković</t>
  </si>
  <si>
    <t>Marković</t>
  </si>
  <si>
    <t>Nikoleta</t>
  </si>
  <si>
    <t>Đorđe</t>
  </si>
  <si>
    <t>Nemanja</t>
  </si>
  <si>
    <t>Lekić</t>
  </si>
  <si>
    <t>Nenad</t>
  </si>
  <si>
    <t>Novčić</t>
  </si>
  <si>
    <t>Selmir</t>
  </si>
  <si>
    <t>Muminović</t>
  </si>
  <si>
    <t xml:space="preserve"> Dulović</t>
  </si>
  <si>
    <t>Branislav</t>
  </si>
  <si>
    <t>Knežević</t>
  </si>
  <si>
    <t>Damir</t>
  </si>
  <si>
    <t>Harović</t>
  </si>
  <si>
    <t>Dušan</t>
  </si>
  <si>
    <t>Momir</t>
  </si>
  <si>
    <t>Đurković</t>
  </si>
  <si>
    <t>Dorongić</t>
  </si>
  <si>
    <t>Rubežić</t>
  </si>
  <si>
    <t>l2</t>
  </si>
  <si>
    <t>l1</t>
  </si>
  <si>
    <t>l3</t>
  </si>
  <si>
    <t>2016/17</t>
  </si>
  <si>
    <t>2016</t>
  </si>
  <si>
    <t>Robert</t>
  </si>
  <si>
    <t>Elezović</t>
  </si>
  <si>
    <t>Balša</t>
  </si>
  <si>
    <t>Pejović</t>
  </si>
  <si>
    <t>Raičević</t>
  </si>
  <si>
    <t>Pješivac</t>
  </si>
  <si>
    <t>Dajana</t>
  </si>
  <si>
    <t>Motika-Raonić</t>
  </si>
  <si>
    <t>Radenović</t>
  </si>
  <si>
    <t>Vaso</t>
  </si>
  <si>
    <t>Peličić</t>
  </si>
  <si>
    <t>Mimoza</t>
  </si>
  <si>
    <t>Drešaj</t>
  </si>
  <si>
    <t>Matija</t>
  </si>
  <si>
    <t>Ulama</t>
  </si>
  <si>
    <t>Ćorić</t>
  </si>
  <si>
    <t>Mladen</t>
  </si>
  <si>
    <t>Maslak</t>
  </si>
  <si>
    <t>Viktor</t>
  </si>
  <si>
    <t>Ivanović</t>
  </si>
  <si>
    <t>Mrdak</t>
  </si>
  <si>
    <t>Ivona</t>
  </si>
  <si>
    <t>Božović</t>
  </si>
  <si>
    <t>Žižić</t>
  </si>
  <si>
    <t>Veletić</t>
  </si>
  <si>
    <t>Bojana</t>
  </si>
  <si>
    <t>Obradović</t>
  </si>
  <si>
    <t>Bojović</t>
  </si>
  <si>
    <t>Aleksa</t>
  </si>
  <si>
    <t>Ćuković</t>
  </si>
  <si>
    <t>Žižek</t>
  </si>
  <si>
    <t>Dejana</t>
  </si>
  <si>
    <t>Stanić</t>
  </si>
  <si>
    <t>Damjan</t>
  </si>
  <si>
    <t>Spasojević</t>
  </si>
  <si>
    <t>Dalibor</t>
  </si>
  <si>
    <t>Ranković</t>
  </si>
  <si>
    <t>Kalezić</t>
  </si>
  <si>
    <t>Đuričković</t>
  </si>
  <si>
    <t>Muhamed</t>
  </si>
  <si>
    <t>Bisha</t>
  </si>
  <si>
    <t>Šestović</t>
  </si>
  <si>
    <t>Aida</t>
  </si>
  <si>
    <t>Sutaj</t>
  </si>
  <si>
    <t>Petrović</t>
  </si>
  <si>
    <t>Iva</t>
  </si>
  <si>
    <t>Stanojević</t>
  </si>
  <si>
    <t>Tomašević</t>
  </si>
  <si>
    <t>Kadić</t>
  </si>
  <si>
    <t>Mario</t>
  </si>
  <si>
    <t>Camaj</t>
  </si>
  <si>
    <t>Miletić</t>
  </si>
  <si>
    <t>Pavlović</t>
  </si>
  <si>
    <t>Saša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</si>
  <si>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</si>
  <si>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</si>
  <si>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</si>
  <si>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</si>
  <si>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</si>
  <si>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</si>
  <si>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</si>
  <si>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</si>
  <si>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</si>
  <si>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Odžić</t>
  </si>
  <si>
    <t>Brakočević</t>
  </si>
  <si>
    <t>Dejanović</t>
  </si>
  <si>
    <t>Sreten</t>
  </si>
  <si>
    <t>Radoš</t>
  </si>
  <si>
    <t>Čukić</t>
  </si>
  <si>
    <t>Oliver</t>
  </si>
  <si>
    <t>Bundalo</t>
  </si>
  <si>
    <t>Jasmin</t>
  </si>
  <si>
    <t>Nurković</t>
  </si>
  <si>
    <t>Radovanović</t>
  </si>
  <si>
    <t>Marniković</t>
  </si>
  <si>
    <t>Emilija</t>
  </si>
  <si>
    <t>Jozo</t>
  </si>
  <si>
    <t>Marović</t>
  </si>
  <si>
    <t>Žugić</t>
  </si>
  <si>
    <t>Novak</t>
  </si>
  <si>
    <t>Tošić</t>
  </si>
  <si>
    <t>Majda</t>
  </si>
  <si>
    <t>Dizdarević</t>
  </si>
  <si>
    <t>Deniz</t>
  </si>
  <si>
    <t>Hodžić</t>
  </si>
  <si>
    <t>Radovan</t>
  </si>
  <si>
    <t>Garić</t>
  </si>
  <si>
    <t>Sekulović</t>
  </si>
  <si>
    <t>Ema</t>
  </si>
  <si>
    <t>Dapčević</t>
  </si>
  <si>
    <t>Trifunović</t>
  </si>
  <si>
    <t>Planić</t>
  </si>
  <si>
    <t>Milićević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</si>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</sst>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40" fillId="34" borderId="0" xfId="93" applyFill="1">
      <alignment/>
      <protection/>
    </xf>
    <xf numFmtId="0" fontId="0" fillId="34" borderId="0" xfId="0" applyFill="1" applyAlignment="1">
      <alignment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5">
      <selection activeCell="M1" sqref="M1:AB16384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0" t="s">
        <v>64</v>
      </c>
      <c r="B1" s="70" t="s">
        <v>65</v>
      </c>
      <c r="C1" s="70" t="s">
        <v>66</v>
      </c>
      <c r="D1" s="70" t="s">
        <v>67</v>
      </c>
      <c r="E1" s="70" t="s">
        <v>68</v>
      </c>
      <c r="F1" s="70" t="s">
        <v>69</v>
      </c>
      <c r="G1" s="70" t="s">
        <v>70</v>
      </c>
    </row>
    <row r="2" spans="1:29" ht="15">
      <c r="A2" s="70" t="s">
        <v>76</v>
      </c>
      <c r="B2" s="70" t="s">
        <v>256</v>
      </c>
      <c r="C2" s="70" t="s">
        <v>257</v>
      </c>
      <c r="D2" s="70" t="s">
        <v>258</v>
      </c>
      <c r="E2" s="70" t="s">
        <v>74</v>
      </c>
      <c r="F2" s="70" t="s">
        <v>71</v>
      </c>
      <c r="G2" s="70" t="s">
        <v>75</v>
      </c>
      <c r="I2" t="str">
        <f>CONCATENATE(A2,"/",B2)</f>
        <v>2/2016</v>
      </c>
      <c r="J2" t="str">
        <f>CONCATENATE(D2," ",C2)</f>
        <v>Elezović Robert</v>
      </c>
      <c r="AC2">
        <f aca="true" t="shared" si="0" ref="AC2:AC65">IF(T2&lt;&gt;$AA$1,T2,IF(S2=$AA$1,"",S2))</f>
      </c>
    </row>
    <row r="3" spans="1:29" ht="15">
      <c r="A3" s="70" t="s">
        <v>77</v>
      </c>
      <c r="B3" s="70" t="s">
        <v>256</v>
      </c>
      <c r="C3" s="70" t="s">
        <v>220</v>
      </c>
      <c r="D3" s="70" t="s">
        <v>228</v>
      </c>
      <c r="E3" s="70" t="s">
        <v>74</v>
      </c>
      <c r="F3" s="70" t="s">
        <v>71</v>
      </c>
      <c r="G3" s="70" t="s">
        <v>75</v>
      </c>
      <c r="I3" t="str">
        <f aca="true" t="shared" si="1" ref="I3:I66">CONCATENATE(A3,"/",B3)</f>
        <v>3/2016</v>
      </c>
      <c r="J3" t="str">
        <f aca="true" t="shared" si="2" ref="J3:J66">CONCATENATE(D3," ",C3)</f>
        <v>Vukčević Danilo</v>
      </c>
      <c r="AC3">
        <f t="shared" si="0"/>
      </c>
    </row>
    <row r="4" spans="1:29" ht="15">
      <c r="A4" s="70" t="s">
        <v>78</v>
      </c>
      <c r="B4" s="70" t="s">
        <v>256</v>
      </c>
      <c r="C4" s="70" t="s">
        <v>259</v>
      </c>
      <c r="D4" s="70" t="s">
        <v>260</v>
      </c>
      <c r="E4" s="70" t="s">
        <v>74</v>
      </c>
      <c r="F4" s="70" t="s">
        <v>71</v>
      </c>
      <c r="G4" s="70" t="s">
        <v>75</v>
      </c>
      <c r="I4" t="str">
        <f t="shared" si="1"/>
        <v>4/2016</v>
      </c>
      <c r="J4" t="str">
        <f t="shared" si="2"/>
        <v>Pejović Balša</v>
      </c>
      <c r="AC4">
        <f t="shared" si="0"/>
      </c>
    </row>
    <row r="5" spans="1:29" ht="15">
      <c r="A5" s="70" t="s">
        <v>80</v>
      </c>
      <c r="B5" s="70" t="s">
        <v>256</v>
      </c>
      <c r="C5" s="70" t="s">
        <v>219</v>
      </c>
      <c r="D5" s="70" t="s">
        <v>261</v>
      </c>
      <c r="E5" s="70" t="s">
        <v>74</v>
      </c>
      <c r="F5" s="70" t="s">
        <v>71</v>
      </c>
      <c r="G5" s="70" t="s">
        <v>75</v>
      </c>
      <c r="I5" t="str">
        <f t="shared" si="1"/>
        <v>5/2016</v>
      </c>
      <c r="J5" t="str">
        <f t="shared" si="2"/>
        <v>Raičević Pavle</v>
      </c>
      <c r="AC5">
        <f t="shared" si="0"/>
      </c>
    </row>
    <row r="6" spans="1:29" ht="15">
      <c r="A6" s="70" t="s">
        <v>82</v>
      </c>
      <c r="B6" s="70" t="s">
        <v>256</v>
      </c>
      <c r="C6" s="70" t="s">
        <v>79</v>
      </c>
      <c r="D6" s="70" t="s">
        <v>262</v>
      </c>
      <c r="E6" s="70" t="s">
        <v>74</v>
      </c>
      <c r="F6" s="70" t="s">
        <v>71</v>
      </c>
      <c r="G6" s="70" t="s">
        <v>75</v>
      </c>
      <c r="I6" t="str">
        <f t="shared" si="1"/>
        <v>6/2016</v>
      </c>
      <c r="J6" t="str">
        <f t="shared" si="2"/>
        <v>Pješivac Anja</v>
      </c>
      <c r="AC6">
        <f t="shared" si="0"/>
      </c>
    </row>
    <row r="7" spans="1:29" ht="15">
      <c r="A7" s="70" t="s">
        <v>84</v>
      </c>
      <c r="B7" s="70" t="s">
        <v>256</v>
      </c>
      <c r="C7" s="70" t="s">
        <v>223</v>
      </c>
      <c r="D7" s="70" t="s">
        <v>165</v>
      </c>
      <c r="E7" s="70" t="s">
        <v>74</v>
      </c>
      <c r="F7" s="70" t="s">
        <v>71</v>
      </c>
      <c r="G7" s="70" t="s">
        <v>75</v>
      </c>
      <c r="I7" t="str">
        <f t="shared" si="1"/>
        <v>7/2016</v>
      </c>
      <c r="J7" t="str">
        <f t="shared" si="2"/>
        <v>Ćetković Petar</v>
      </c>
      <c r="AC7">
        <f t="shared" si="0"/>
      </c>
    </row>
    <row r="8" spans="1:29" ht="15">
      <c r="A8" s="70" t="s">
        <v>87</v>
      </c>
      <c r="B8" s="70" t="s">
        <v>256</v>
      </c>
      <c r="C8" s="70" t="s">
        <v>263</v>
      </c>
      <c r="D8" s="70" t="s">
        <v>264</v>
      </c>
      <c r="E8" s="70" t="s">
        <v>74</v>
      </c>
      <c r="F8" s="70" t="s">
        <v>71</v>
      </c>
      <c r="G8" s="70" t="s">
        <v>75</v>
      </c>
      <c r="I8" t="str">
        <f t="shared" si="1"/>
        <v>8/2016</v>
      </c>
      <c r="J8" t="str">
        <f t="shared" si="2"/>
        <v>Motika-Raonić Dajana</v>
      </c>
      <c r="AC8">
        <f t="shared" si="0"/>
      </c>
    </row>
    <row r="9" spans="1:29" ht="15">
      <c r="A9" s="70" t="s">
        <v>88</v>
      </c>
      <c r="B9" s="70" t="s">
        <v>256</v>
      </c>
      <c r="C9" s="70" t="s">
        <v>79</v>
      </c>
      <c r="D9" s="70" t="s">
        <v>265</v>
      </c>
      <c r="E9" s="70" t="s">
        <v>74</v>
      </c>
      <c r="F9" s="70" t="s">
        <v>71</v>
      </c>
      <c r="G9" s="70" t="s">
        <v>75</v>
      </c>
      <c r="I9" t="str">
        <f t="shared" si="1"/>
        <v>9/2016</v>
      </c>
      <c r="J9" t="str">
        <f t="shared" si="2"/>
        <v>Radenović Anja</v>
      </c>
      <c r="AC9">
        <f t="shared" si="0"/>
      </c>
    </row>
    <row r="10" spans="1:29" ht="15">
      <c r="A10" s="70" t="s">
        <v>90</v>
      </c>
      <c r="B10" s="70" t="s">
        <v>256</v>
      </c>
      <c r="C10" s="70" t="s">
        <v>266</v>
      </c>
      <c r="D10" s="70" t="s">
        <v>267</v>
      </c>
      <c r="E10" s="70" t="s">
        <v>74</v>
      </c>
      <c r="F10" s="70" t="s">
        <v>71</v>
      </c>
      <c r="G10" s="70" t="s">
        <v>75</v>
      </c>
      <c r="I10" t="str">
        <f t="shared" si="1"/>
        <v>10/2016</v>
      </c>
      <c r="J10" t="str">
        <f t="shared" si="2"/>
        <v>Peličić Vaso</v>
      </c>
      <c r="AC10">
        <f t="shared" si="0"/>
      </c>
    </row>
    <row r="11" spans="1:29" ht="15">
      <c r="A11" s="70" t="s">
        <v>92</v>
      </c>
      <c r="B11" s="70" t="s">
        <v>256</v>
      </c>
      <c r="C11" s="70" t="s">
        <v>268</v>
      </c>
      <c r="D11" s="70" t="s">
        <v>269</v>
      </c>
      <c r="E11" s="70" t="s">
        <v>74</v>
      </c>
      <c r="F11" s="70" t="s">
        <v>71</v>
      </c>
      <c r="G11" s="70" t="s">
        <v>75</v>
      </c>
      <c r="I11" t="str">
        <f t="shared" si="1"/>
        <v>11/2016</v>
      </c>
      <c r="J11" t="str">
        <f t="shared" si="2"/>
        <v>Drešaj Mimoza</v>
      </c>
      <c r="AC11">
        <f t="shared" si="0"/>
      </c>
    </row>
    <row r="12" spans="1:29" ht="15">
      <c r="A12" s="70" t="s">
        <v>95</v>
      </c>
      <c r="B12" s="70" t="s">
        <v>256</v>
      </c>
      <c r="C12" s="70" t="s">
        <v>270</v>
      </c>
      <c r="D12" s="70" t="s">
        <v>194</v>
      </c>
      <c r="E12" s="70" t="s">
        <v>74</v>
      </c>
      <c r="F12" s="70" t="s">
        <v>71</v>
      </c>
      <c r="G12" s="70" t="s">
        <v>75</v>
      </c>
      <c r="I12" t="str">
        <f t="shared" si="1"/>
        <v>12/2016</v>
      </c>
      <c r="J12" t="str">
        <f t="shared" si="2"/>
        <v>Mitrović Matija</v>
      </c>
      <c r="AC12">
        <f t="shared" si="0"/>
      </c>
    </row>
    <row r="13" spans="1:29" ht="15">
      <c r="A13" s="70" t="s">
        <v>98</v>
      </c>
      <c r="B13" s="70" t="s">
        <v>256</v>
      </c>
      <c r="C13" s="70" t="s">
        <v>234</v>
      </c>
      <c r="D13" s="70" t="s">
        <v>271</v>
      </c>
      <c r="E13" s="70" t="s">
        <v>74</v>
      </c>
      <c r="F13" s="70" t="s">
        <v>71</v>
      </c>
      <c r="G13" s="70" t="s">
        <v>75</v>
      </c>
      <c r="I13" t="str">
        <f t="shared" si="1"/>
        <v>13/2016</v>
      </c>
      <c r="J13" t="str">
        <f t="shared" si="2"/>
        <v>Ulama Nikoleta</v>
      </c>
      <c r="AC13">
        <f t="shared" si="0"/>
      </c>
    </row>
    <row r="14" spans="1:29" ht="15">
      <c r="A14" s="70" t="s">
        <v>99</v>
      </c>
      <c r="B14" s="70" t="s">
        <v>256</v>
      </c>
      <c r="C14" s="70" t="s">
        <v>149</v>
      </c>
      <c r="D14" s="70" t="s">
        <v>233</v>
      </c>
      <c r="E14" s="70" t="s">
        <v>74</v>
      </c>
      <c r="F14" s="70" t="s">
        <v>71</v>
      </c>
      <c r="G14" s="70" t="s">
        <v>75</v>
      </c>
      <c r="I14" t="str">
        <f t="shared" si="1"/>
        <v>14/2016</v>
      </c>
      <c r="J14" t="str">
        <f t="shared" si="2"/>
        <v>Marković Danijela</v>
      </c>
      <c r="AC14">
        <f t="shared" si="0"/>
      </c>
    </row>
    <row r="15" spans="1:29" ht="15">
      <c r="A15" s="70" t="s">
        <v>102</v>
      </c>
      <c r="B15" s="70" t="s">
        <v>256</v>
      </c>
      <c r="C15" s="70" t="s">
        <v>157</v>
      </c>
      <c r="D15" s="70" t="s">
        <v>272</v>
      </c>
      <c r="E15" s="70" t="s">
        <v>105</v>
      </c>
      <c r="F15" s="70" t="s">
        <v>71</v>
      </c>
      <c r="G15" s="70" t="s">
        <v>75</v>
      </c>
      <c r="I15" t="str">
        <f t="shared" si="1"/>
        <v>15/2016</v>
      </c>
      <c r="J15" t="str">
        <f t="shared" si="2"/>
        <v>Ćorić Ivana</v>
      </c>
      <c r="AC15">
        <f t="shared" si="0"/>
      </c>
    </row>
    <row r="16" spans="1:29" ht="15">
      <c r="A16" s="70" t="s">
        <v>106</v>
      </c>
      <c r="B16" s="70" t="s">
        <v>256</v>
      </c>
      <c r="C16" s="70" t="s">
        <v>273</v>
      </c>
      <c r="D16" s="70" t="s">
        <v>274</v>
      </c>
      <c r="E16" s="70" t="s">
        <v>105</v>
      </c>
      <c r="F16" s="70" t="s">
        <v>71</v>
      </c>
      <c r="G16" s="70" t="s">
        <v>75</v>
      </c>
      <c r="I16" t="str">
        <f t="shared" si="1"/>
        <v>16/2016</v>
      </c>
      <c r="J16" t="str">
        <f t="shared" si="2"/>
        <v>Maslak Mladen</v>
      </c>
      <c r="AC16">
        <f t="shared" si="0"/>
      </c>
    </row>
    <row r="17" spans="1:29" ht="15">
      <c r="A17" s="70" t="s">
        <v>108</v>
      </c>
      <c r="B17" s="70" t="s">
        <v>256</v>
      </c>
      <c r="C17" s="70" t="s">
        <v>275</v>
      </c>
      <c r="D17" s="70" t="s">
        <v>276</v>
      </c>
      <c r="E17" s="70" t="s">
        <v>105</v>
      </c>
      <c r="F17" s="70" t="s">
        <v>71</v>
      </c>
      <c r="G17" s="70" t="s">
        <v>75</v>
      </c>
      <c r="I17" t="str">
        <f t="shared" si="1"/>
        <v>17/2016</v>
      </c>
      <c r="J17" t="str">
        <f t="shared" si="2"/>
        <v>Ivanović Viktor</v>
      </c>
      <c r="AC17">
        <f t="shared" si="0"/>
      </c>
    </row>
    <row r="18" spans="1:29" ht="15">
      <c r="A18" s="70" t="s">
        <v>110</v>
      </c>
      <c r="B18" s="70" t="s">
        <v>256</v>
      </c>
      <c r="C18" s="70" t="s">
        <v>247</v>
      </c>
      <c r="D18" s="70" t="s">
        <v>277</v>
      </c>
      <c r="E18" s="70" t="s">
        <v>105</v>
      </c>
      <c r="F18" s="70" t="s">
        <v>71</v>
      </c>
      <c r="G18" s="70" t="s">
        <v>75</v>
      </c>
      <c r="I18" t="str">
        <f t="shared" si="1"/>
        <v>18/2016</v>
      </c>
      <c r="J18" t="str">
        <f t="shared" si="2"/>
        <v>Mrdak Dušan</v>
      </c>
      <c r="AC18">
        <f t="shared" si="0"/>
      </c>
    </row>
    <row r="19" spans="1:29" ht="15">
      <c r="A19" s="70" t="s">
        <v>112</v>
      </c>
      <c r="B19" s="70" t="s">
        <v>256</v>
      </c>
      <c r="C19" s="70" t="s">
        <v>278</v>
      </c>
      <c r="D19" s="70" t="s">
        <v>279</v>
      </c>
      <c r="E19" s="70" t="s">
        <v>74</v>
      </c>
      <c r="F19" s="70" t="s">
        <v>71</v>
      </c>
      <c r="G19" s="70" t="s">
        <v>75</v>
      </c>
      <c r="I19" t="str">
        <f t="shared" si="1"/>
        <v>20/2016</v>
      </c>
      <c r="J19" t="str">
        <f t="shared" si="2"/>
        <v>Božović Ivona</v>
      </c>
      <c r="AC19">
        <f t="shared" si="0"/>
      </c>
    </row>
    <row r="20" spans="1:29" ht="15">
      <c r="A20" s="70" t="s">
        <v>115</v>
      </c>
      <c r="B20" s="70" t="s">
        <v>256</v>
      </c>
      <c r="C20" s="70" t="s">
        <v>149</v>
      </c>
      <c r="D20" s="70" t="s">
        <v>280</v>
      </c>
      <c r="E20" s="70" t="s">
        <v>74</v>
      </c>
      <c r="F20" s="70" t="s">
        <v>71</v>
      </c>
      <c r="G20" s="70" t="s">
        <v>75</v>
      </c>
      <c r="I20" t="str">
        <f t="shared" si="1"/>
        <v>22/2016</v>
      </c>
      <c r="J20" t="str">
        <f t="shared" si="2"/>
        <v>Žižić Danijela</v>
      </c>
      <c r="AC20">
        <f t="shared" si="0"/>
      </c>
    </row>
    <row r="21" spans="1:29" ht="15">
      <c r="A21" s="70" t="s">
        <v>118</v>
      </c>
      <c r="B21" s="70" t="s">
        <v>256</v>
      </c>
      <c r="C21" s="70" t="s">
        <v>131</v>
      </c>
      <c r="D21" s="70" t="s">
        <v>281</v>
      </c>
      <c r="E21" s="70" t="s">
        <v>74</v>
      </c>
      <c r="F21" s="70" t="s">
        <v>71</v>
      </c>
      <c r="G21" s="70" t="s">
        <v>75</v>
      </c>
      <c r="I21" t="str">
        <f t="shared" si="1"/>
        <v>23/2016</v>
      </c>
      <c r="J21" t="str">
        <f t="shared" si="2"/>
        <v>Veletić Marijana</v>
      </c>
      <c r="AC21">
        <f t="shared" si="0"/>
      </c>
    </row>
    <row r="22" spans="1:29" ht="15">
      <c r="A22" s="70" t="s">
        <v>121</v>
      </c>
      <c r="B22" s="70" t="s">
        <v>256</v>
      </c>
      <c r="C22" s="70" t="s">
        <v>282</v>
      </c>
      <c r="D22" s="70" t="s">
        <v>283</v>
      </c>
      <c r="E22" s="70" t="s">
        <v>74</v>
      </c>
      <c r="F22" s="70" t="s">
        <v>71</v>
      </c>
      <c r="G22" s="70" t="s">
        <v>75</v>
      </c>
      <c r="I22" t="str">
        <f t="shared" si="1"/>
        <v>24/2016</v>
      </c>
      <c r="J22" t="str">
        <f t="shared" si="2"/>
        <v>Obradović Bojana</v>
      </c>
      <c r="AC22">
        <f t="shared" si="0"/>
      </c>
    </row>
    <row r="23" spans="1:29" ht="15">
      <c r="A23" s="70" t="s">
        <v>123</v>
      </c>
      <c r="B23" s="70" t="s">
        <v>256</v>
      </c>
      <c r="C23" s="70" t="s">
        <v>199</v>
      </c>
      <c r="D23" s="70" t="s">
        <v>284</v>
      </c>
      <c r="E23" s="70" t="s">
        <v>74</v>
      </c>
      <c r="F23" s="70" t="s">
        <v>71</v>
      </c>
      <c r="G23" s="70" t="s">
        <v>75</v>
      </c>
      <c r="I23" t="str">
        <f t="shared" si="1"/>
        <v>25/2016</v>
      </c>
      <c r="J23" t="str">
        <f t="shared" si="2"/>
        <v>Bojović Anđela</v>
      </c>
      <c r="AC23">
        <f t="shared" si="0"/>
      </c>
    </row>
    <row r="24" spans="1:29" ht="15">
      <c r="A24" s="70" t="s">
        <v>124</v>
      </c>
      <c r="B24" s="70" t="s">
        <v>256</v>
      </c>
      <c r="C24" s="70" t="s">
        <v>285</v>
      </c>
      <c r="D24" s="70" t="s">
        <v>286</v>
      </c>
      <c r="E24" s="70" t="s">
        <v>74</v>
      </c>
      <c r="F24" s="70" t="s">
        <v>71</v>
      </c>
      <c r="G24" s="70" t="s">
        <v>75</v>
      </c>
      <c r="I24" t="str">
        <f t="shared" si="1"/>
        <v>26/2016</v>
      </c>
      <c r="J24" t="str">
        <f t="shared" si="2"/>
        <v>Ćuković Aleksa</v>
      </c>
      <c r="AC24">
        <f t="shared" si="0"/>
      </c>
    </row>
    <row r="25" spans="1:29" ht="15">
      <c r="A25" s="70" t="s">
        <v>125</v>
      </c>
      <c r="B25" s="70" t="s">
        <v>256</v>
      </c>
      <c r="C25" s="70" t="s">
        <v>263</v>
      </c>
      <c r="D25" s="70" t="s">
        <v>287</v>
      </c>
      <c r="E25" s="70" t="s">
        <v>74</v>
      </c>
      <c r="F25" s="70" t="s">
        <v>71</v>
      </c>
      <c r="G25" s="70" t="s">
        <v>75</v>
      </c>
      <c r="I25" t="str">
        <f t="shared" si="1"/>
        <v>27/2016</v>
      </c>
      <c r="J25" t="str">
        <f t="shared" si="2"/>
        <v>Žižek Dajana</v>
      </c>
      <c r="AC25">
        <f t="shared" si="0"/>
      </c>
    </row>
    <row r="26" spans="1:29" ht="15">
      <c r="A26" s="70" t="s">
        <v>126</v>
      </c>
      <c r="B26" s="70" t="s">
        <v>256</v>
      </c>
      <c r="C26" s="70" t="s">
        <v>288</v>
      </c>
      <c r="D26" s="70" t="s">
        <v>289</v>
      </c>
      <c r="E26" s="70" t="s">
        <v>74</v>
      </c>
      <c r="F26" s="70" t="s">
        <v>71</v>
      </c>
      <c r="G26" s="70" t="s">
        <v>75</v>
      </c>
      <c r="I26" t="str">
        <f t="shared" si="1"/>
        <v>28/2016</v>
      </c>
      <c r="J26" t="str">
        <f t="shared" si="2"/>
        <v>Stanić Dejana</v>
      </c>
      <c r="AC26">
        <f t="shared" si="0"/>
      </c>
    </row>
    <row r="27" spans="1:29" ht="15">
      <c r="A27" s="70" t="s">
        <v>128</v>
      </c>
      <c r="B27" s="70" t="s">
        <v>256</v>
      </c>
      <c r="C27" s="70" t="s">
        <v>290</v>
      </c>
      <c r="D27" s="70" t="s">
        <v>291</v>
      </c>
      <c r="E27" s="70" t="s">
        <v>74</v>
      </c>
      <c r="F27" s="70" t="s">
        <v>71</v>
      </c>
      <c r="G27" s="70" t="s">
        <v>75</v>
      </c>
      <c r="I27" t="str">
        <f t="shared" si="1"/>
        <v>29/2016</v>
      </c>
      <c r="J27" t="str">
        <f t="shared" si="2"/>
        <v>Spasojević Damjan</v>
      </c>
      <c r="AC27">
        <f t="shared" si="0"/>
      </c>
    </row>
    <row r="28" spans="1:29" ht="15">
      <c r="A28" s="70" t="s">
        <v>130</v>
      </c>
      <c r="B28" s="70" t="s">
        <v>256</v>
      </c>
      <c r="C28" s="70" t="s">
        <v>226</v>
      </c>
      <c r="D28" s="70" t="s">
        <v>178</v>
      </c>
      <c r="E28" s="70" t="s">
        <v>74</v>
      </c>
      <c r="F28" s="70" t="s">
        <v>71</v>
      </c>
      <c r="G28" s="70" t="s">
        <v>75</v>
      </c>
      <c r="I28" t="str">
        <f t="shared" si="1"/>
        <v>30/2016</v>
      </c>
      <c r="J28" t="str">
        <f t="shared" si="2"/>
        <v>Drašković Jovana</v>
      </c>
      <c r="AC28">
        <f t="shared" si="0"/>
      </c>
    </row>
    <row r="29" spans="1:29" ht="15">
      <c r="A29" s="70" t="s">
        <v>132</v>
      </c>
      <c r="B29" s="70" t="s">
        <v>256</v>
      </c>
      <c r="C29" s="70" t="s">
        <v>91</v>
      </c>
      <c r="D29" s="70" t="s">
        <v>276</v>
      </c>
      <c r="E29" s="70" t="s">
        <v>74</v>
      </c>
      <c r="F29" s="70" t="s">
        <v>71</v>
      </c>
      <c r="G29" s="70" t="s">
        <v>75</v>
      </c>
      <c r="I29" t="str">
        <f t="shared" si="1"/>
        <v>31/2016</v>
      </c>
      <c r="J29" t="str">
        <f t="shared" si="2"/>
        <v>Ivanović Nikola</v>
      </c>
      <c r="AC29">
        <f t="shared" si="0"/>
      </c>
    </row>
    <row r="30" spans="1:29" ht="15">
      <c r="A30" s="70" t="s">
        <v>135</v>
      </c>
      <c r="B30" s="70" t="s">
        <v>256</v>
      </c>
      <c r="C30" s="70" t="s">
        <v>292</v>
      </c>
      <c r="D30" s="70" t="s">
        <v>293</v>
      </c>
      <c r="E30" s="70" t="s">
        <v>105</v>
      </c>
      <c r="F30" s="70" t="s">
        <v>71</v>
      </c>
      <c r="G30" s="70" t="s">
        <v>75</v>
      </c>
      <c r="I30" t="str">
        <f t="shared" si="1"/>
        <v>32/2016</v>
      </c>
      <c r="J30" t="str">
        <f t="shared" si="2"/>
        <v>Ranković Dalibor</v>
      </c>
      <c r="AC30">
        <f t="shared" si="0"/>
      </c>
    </row>
    <row r="31" spans="1:29" ht="15">
      <c r="A31" s="70" t="s">
        <v>138</v>
      </c>
      <c r="B31" s="70" t="s">
        <v>256</v>
      </c>
      <c r="C31" s="70" t="s">
        <v>288</v>
      </c>
      <c r="D31" s="70" t="s">
        <v>228</v>
      </c>
      <c r="E31" s="70" t="s">
        <v>105</v>
      </c>
      <c r="F31" s="70" t="s">
        <v>71</v>
      </c>
      <c r="G31" s="70" t="s">
        <v>75</v>
      </c>
      <c r="I31" t="str">
        <f t="shared" si="1"/>
        <v>33/2016</v>
      </c>
      <c r="J31" t="str">
        <f t="shared" si="2"/>
        <v>Vukčević Dejana</v>
      </c>
      <c r="L31" s="68" t="s">
        <v>253</v>
      </c>
      <c r="AC31">
        <f t="shared" si="0"/>
      </c>
    </row>
    <row r="32" spans="1:29" ht="15">
      <c r="A32" s="70" t="s">
        <v>139</v>
      </c>
      <c r="B32" s="70" t="s">
        <v>256</v>
      </c>
      <c r="C32" s="70" t="s">
        <v>229</v>
      </c>
      <c r="D32" s="70" t="s">
        <v>294</v>
      </c>
      <c r="E32" s="70" t="s">
        <v>74</v>
      </c>
      <c r="F32" s="70" t="s">
        <v>71</v>
      </c>
      <c r="G32" s="70" t="s">
        <v>75</v>
      </c>
      <c r="I32" t="str">
        <f t="shared" si="1"/>
        <v>34/2016</v>
      </c>
      <c r="J32" t="str">
        <f t="shared" si="2"/>
        <v>Kalezić Maja</v>
      </c>
      <c r="L32" s="68" t="s">
        <v>252</v>
      </c>
      <c r="AC32">
        <f t="shared" si="0"/>
      </c>
    </row>
    <row r="33" spans="1:29" ht="15">
      <c r="A33" s="70" t="s">
        <v>142</v>
      </c>
      <c r="B33" s="70" t="s">
        <v>256</v>
      </c>
      <c r="C33" s="70" t="s">
        <v>113</v>
      </c>
      <c r="D33" s="70" t="s">
        <v>295</v>
      </c>
      <c r="E33" s="70" t="s">
        <v>74</v>
      </c>
      <c r="F33" s="70" t="s">
        <v>71</v>
      </c>
      <c r="G33" s="70" t="s">
        <v>75</v>
      </c>
      <c r="I33" t="str">
        <f t="shared" si="1"/>
        <v>35/2016</v>
      </c>
      <c r="J33" t="str">
        <f t="shared" si="2"/>
        <v>Đuričković Nevena</v>
      </c>
      <c r="AC33">
        <f t="shared" si="0"/>
      </c>
    </row>
    <row r="34" spans="1:29" ht="15">
      <c r="A34" s="70" t="s">
        <v>145</v>
      </c>
      <c r="B34" s="70" t="s">
        <v>256</v>
      </c>
      <c r="C34" s="70" t="s">
        <v>296</v>
      </c>
      <c r="D34" s="70" t="s">
        <v>297</v>
      </c>
      <c r="E34" s="70" t="s">
        <v>74</v>
      </c>
      <c r="F34" s="70" t="s">
        <v>71</v>
      </c>
      <c r="G34" s="70" t="s">
        <v>75</v>
      </c>
      <c r="I34" t="str">
        <f t="shared" si="1"/>
        <v>36/2016</v>
      </c>
      <c r="J34" t="str">
        <f t="shared" si="2"/>
        <v>Bisha Muhamed</v>
      </c>
      <c r="AC34">
        <f t="shared" si="0"/>
      </c>
    </row>
    <row r="35" spans="1:29" ht="15">
      <c r="A35" s="70" t="s">
        <v>147</v>
      </c>
      <c r="B35" s="70" t="s">
        <v>256</v>
      </c>
      <c r="C35" s="70" t="s">
        <v>157</v>
      </c>
      <c r="D35" s="70" t="s">
        <v>298</v>
      </c>
      <c r="E35" s="70" t="s">
        <v>74</v>
      </c>
      <c r="F35" s="70" t="s">
        <v>71</v>
      </c>
      <c r="G35" s="70" t="s">
        <v>75</v>
      </c>
      <c r="I35" t="str">
        <f t="shared" si="1"/>
        <v>37/2016</v>
      </c>
      <c r="J35" t="str">
        <f t="shared" si="2"/>
        <v>Šestović Ivana</v>
      </c>
      <c r="AC35">
        <f t="shared" si="0"/>
      </c>
    </row>
    <row r="36" spans="1:29" ht="15">
      <c r="A36" s="70" t="s">
        <v>148</v>
      </c>
      <c r="B36" s="70" t="s">
        <v>256</v>
      </c>
      <c r="C36" s="70" t="s">
        <v>299</v>
      </c>
      <c r="D36" s="70" t="s">
        <v>300</v>
      </c>
      <c r="E36" s="70" t="s">
        <v>74</v>
      </c>
      <c r="F36" s="70" t="s">
        <v>71</v>
      </c>
      <c r="G36" s="70" t="s">
        <v>75</v>
      </c>
      <c r="I36" t="str">
        <f t="shared" si="1"/>
        <v>38/2016</v>
      </c>
      <c r="J36" t="str">
        <f t="shared" si="2"/>
        <v>Sutaj Aida</v>
      </c>
      <c r="AC36">
        <f t="shared" si="0"/>
      </c>
    </row>
    <row r="37" spans="1:29" ht="15">
      <c r="A37" s="70" t="s">
        <v>151</v>
      </c>
      <c r="B37" s="70" t="s">
        <v>256</v>
      </c>
      <c r="C37" s="70" t="s">
        <v>155</v>
      </c>
      <c r="D37" s="70" t="s">
        <v>162</v>
      </c>
      <c r="E37" s="70" t="s">
        <v>74</v>
      </c>
      <c r="F37" s="70" t="s">
        <v>71</v>
      </c>
      <c r="G37" s="70" t="s">
        <v>75</v>
      </c>
      <c r="I37" t="str">
        <f t="shared" si="1"/>
        <v>39/2016</v>
      </c>
      <c r="J37" t="str">
        <f t="shared" si="2"/>
        <v>Kontić Vladimir</v>
      </c>
      <c r="AC37">
        <f t="shared" si="0"/>
      </c>
    </row>
    <row r="38" spans="1:29" ht="15">
      <c r="A38" s="70" t="s">
        <v>153</v>
      </c>
      <c r="B38" s="70" t="s">
        <v>256</v>
      </c>
      <c r="C38" s="70" t="s">
        <v>221</v>
      </c>
      <c r="D38" s="70" t="s">
        <v>301</v>
      </c>
      <c r="E38" s="70" t="s">
        <v>74</v>
      </c>
      <c r="F38" s="70" t="s">
        <v>71</v>
      </c>
      <c r="G38" s="70" t="s">
        <v>75</v>
      </c>
      <c r="I38" t="str">
        <f t="shared" si="1"/>
        <v>40/2016</v>
      </c>
      <c r="J38" t="str">
        <f t="shared" si="2"/>
        <v>Petrović Jovan</v>
      </c>
      <c r="AC38">
        <f t="shared" si="0"/>
      </c>
    </row>
    <row r="39" spans="1:29" ht="15">
      <c r="A39" s="70" t="s">
        <v>156</v>
      </c>
      <c r="B39" s="70" t="s">
        <v>256</v>
      </c>
      <c r="C39" s="70" t="s">
        <v>302</v>
      </c>
      <c r="D39" s="70" t="s">
        <v>244</v>
      </c>
      <c r="E39" s="70" t="s">
        <v>74</v>
      </c>
      <c r="F39" s="70" t="s">
        <v>71</v>
      </c>
      <c r="G39" s="70" t="s">
        <v>75</v>
      </c>
      <c r="I39" t="str">
        <f t="shared" si="1"/>
        <v>42/2016</v>
      </c>
      <c r="J39" t="str">
        <f t="shared" si="2"/>
        <v>Knežević Iva</v>
      </c>
      <c r="AC39">
        <f t="shared" si="0"/>
      </c>
    </row>
    <row r="40" spans="1:29" ht="15">
      <c r="A40" s="70" t="s">
        <v>158</v>
      </c>
      <c r="B40" s="70" t="s">
        <v>256</v>
      </c>
      <c r="C40" s="70" t="s">
        <v>91</v>
      </c>
      <c r="D40" s="70" t="s">
        <v>303</v>
      </c>
      <c r="E40" s="70" t="s">
        <v>105</v>
      </c>
      <c r="F40" s="70" t="s">
        <v>71</v>
      </c>
      <c r="G40" s="70" t="s">
        <v>75</v>
      </c>
      <c r="I40" t="str">
        <f t="shared" si="1"/>
        <v>43/2016</v>
      </c>
      <c r="J40" t="str">
        <f t="shared" si="2"/>
        <v>Stanojević Nikola</v>
      </c>
      <c r="AC40">
        <f t="shared" si="0"/>
      </c>
    </row>
    <row r="41" spans="1:29" ht="15">
      <c r="A41" s="70" t="s">
        <v>160</v>
      </c>
      <c r="B41" s="70" t="s">
        <v>256</v>
      </c>
      <c r="C41" s="70" t="s">
        <v>282</v>
      </c>
      <c r="D41" s="70" t="s">
        <v>94</v>
      </c>
      <c r="E41" s="70" t="s">
        <v>105</v>
      </c>
      <c r="F41" s="70" t="s">
        <v>71</v>
      </c>
      <c r="G41" s="70" t="s">
        <v>75</v>
      </c>
      <c r="I41" t="str">
        <f t="shared" si="1"/>
        <v>44/2016</v>
      </c>
      <c r="J41" t="str">
        <f t="shared" si="2"/>
        <v>Bulatović Bojana</v>
      </c>
      <c r="AC41">
        <f t="shared" si="0"/>
      </c>
    </row>
    <row r="42" spans="1:29" ht="15">
      <c r="A42" s="70" t="s">
        <v>163</v>
      </c>
      <c r="B42" s="70" t="s">
        <v>256</v>
      </c>
      <c r="C42" s="70" t="s">
        <v>288</v>
      </c>
      <c r="D42" s="70" t="s">
        <v>304</v>
      </c>
      <c r="E42" s="70" t="s">
        <v>105</v>
      </c>
      <c r="F42" s="70" t="s">
        <v>71</v>
      </c>
      <c r="G42" s="70" t="s">
        <v>75</v>
      </c>
      <c r="I42" t="str">
        <f t="shared" si="1"/>
        <v>45/2016</v>
      </c>
      <c r="J42" t="str">
        <f t="shared" si="2"/>
        <v>Tomašević Dejana</v>
      </c>
      <c r="AC42">
        <f t="shared" si="0"/>
      </c>
    </row>
    <row r="43" spans="1:29" ht="15">
      <c r="A43" s="70" t="s">
        <v>166</v>
      </c>
      <c r="B43" s="70" t="s">
        <v>256</v>
      </c>
      <c r="C43" s="70" t="s">
        <v>91</v>
      </c>
      <c r="D43" s="70" t="s">
        <v>305</v>
      </c>
      <c r="E43" s="70" t="s">
        <v>105</v>
      </c>
      <c r="F43" s="70" t="s">
        <v>71</v>
      </c>
      <c r="G43" s="70" t="s">
        <v>75</v>
      </c>
      <c r="I43" t="str">
        <f t="shared" si="1"/>
        <v>46/2016</v>
      </c>
      <c r="J43" t="str">
        <f t="shared" si="2"/>
        <v>Kadić Nikola</v>
      </c>
      <c r="AC43">
        <f t="shared" si="0"/>
      </c>
    </row>
    <row r="44" spans="1:29" ht="15">
      <c r="A44" s="70" t="s">
        <v>168</v>
      </c>
      <c r="B44" s="70" t="s">
        <v>256</v>
      </c>
      <c r="C44" s="70" t="s">
        <v>306</v>
      </c>
      <c r="D44" s="70" t="s">
        <v>307</v>
      </c>
      <c r="E44" s="70" t="s">
        <v>105</v>
      </c>
      <c r="F44" s="70" t="s">
        <v>71</v>
      </c>
      <c r="G44" s="70" t="s">
        <v>75</v>
      </c>
      <c r="I44" t="str">
        <f t="shared" si="1"/>
        <v>47/2016</v>
      </c>
      <c r="J44" t="str">
        <f t="shared" si="2"/>
        <v>Camaj Mario</v>
      </c>
      <c r="AC44">
        <f t="shared" si="0"/>
      </c>
    </row>
    <row r="45" spans="1:29" ht="15">
      <c r="A45" s="70" t="s">
        <v>169</v>
      </c>
      <c r="B45" s="70" t="s">
        <v>256</v>
      </c>
      <c r="C45" s="70" t="s">
        <v>224</v>
      </c>
      <c r="D45" s="70" t="s">
        <v>308</v>
      </c>
      <c r="E45" s="70" t="s">
        <v>74</v>
      </c>
      <c r="F45" s="70" t="s">
        <v>71</v>
      </c>
      <c r="G45" s="70" t="s">
        <v>75</v>
      </c>
      <c r="I45" t="str">
        <f t="shared" si="1"/>
        <v>48/2016</v>
      </c>
      <c r="J45" t="str">
        <f t="shared" si="2"/>
        <v>Miletić Tamara</v>
      </c>
      <c r="AC45">
        <f t="shared" si="0"/>
      </c>
    </row>
    <row r="46" spans="1:29" ht="15">
      <c r="A46" s="70" t="s">
        <v>171</v>
      </c>
      <c r="B46" s="70" t="s">
        <v>256</v>
      </c>
      <c r="C46" s="70" t="s">
        <v>93</v>
      </c>
      <c r="D46" s="70" t="s">
        <v>309</v>
      </c>
      <c r="E46" s="70" t="s">
        <v>105</v>
      </c>
      <c r="F46" s="70" t="s">
        <v>71</v>
      </c>
      <c r="G46" s="70" t="s">
        <v>75</v>
      </c>
      <c r="I46" t="str">
        <f t="shared" si="1"/>
        <v>49/2016</v>
      </c>
      <c r="J46" t="str">
        <f t="shared" si="2"/>
        <v>Pavlović Teodora</v>
      </c>
      <c r="AC46">
        <f t="shared" si="0"/>
      </c>
    </row>
    <row r="47" spans="1:29" ht="15">
      <c r="A47" s="70" t="s">
        <v>172</v>
      </c>
      <c r="B47" s="70" t="s">
        <v>256</v>
      </c>
      <c r="C47" s="70" t="s">
        <v>285</v>
      </c>
      <c r="D47" s="70" t="s">
        <v>134</v>
      </c>
      <c r="E47" s="70" t="s">
        <v>105</v>
      </c>
      <c r="F47" s="70" t="s">
        <v>71</v>
      </c>
      <c r="G47" s="70" t="s">
        <v>75</v>
      </c>
      <c r="I47" t="str">
        <f t="shared" si="1"/>
        <v>50/2016</v>
      </c>
      <c r="J47" t="str">
        <f t="shared" si="2"/>
        <v>Vujošević Aleksa</v>
      </c>
      <c r="AC47">
        <f t="shared" si="0"/>
      </c>
    </row>
    <row r="48" spans="1:29" ht="15">
      <c r="A48" s="70" t="s">
        <v>186</v>
      </c>
      <c r="B48" s="70" t="s">
        <v>256</v>
      </c>
      <c r="C48" s="70" t="s">
        <v>310</v>
      </c>
      <c r="D48" s="70" t="s">
        <v>237</v>
      </c>
      <c r="E48" s="70" t="s">
        <v>74</v>
      </c>
      <c r="F48" s="70" t="s">
        <v>71</v>
      </c>
      <c r="G48" s="70" t="s">
        <v>75</v>
      </c>
      <c r="I48" t="str">
        <f t="shared" si="1"/>
        <v>51/2016</v>
      </c>
      <c r="J48" t="str">
        <f t="shared" si="2"/>
        <v>Lekić Saša</v>
      </c>
      <c r="AC48">
        <f t="shared" si="0"/>
      </c>
    </row>
    <row r="49" spans="1:29" ht="15">
      <c r="A49" s="70" t="s">
        <v>311</v>
      </c>
      <c r="B49" s="70" t="s">
        <v>256</v>
      </c>
      <c r="C49" s="70" t="s">
        <v>223</v>
      </c>
      <c r="D49" s="70" t="s">
        <v>312</v>
      </c>
      <c r="E49" s="70" t="s">
        <v>74</v>
      </c>
      <c r="F49" s="70" t="s">
        <v>71</v>
      </c>
      <c r="G49" s="70" t="s">
        <v>75</v>
      </c>
      <c r="I49" t="str">
        <f t="shared" si="1"/>
        <v>52/2016</v>
      </c>
      <c r="J49" t="str">
        <f t="shared" si="2"/>
        <v>Vujović Petar</v>
      </c>
      <c r="AC49">
        <f t="shared" si="0"/>
      </c>
    </row>
    <row r="50" spans="1:29" ht="15">
      <c r="A50" s="70" t="s">
        <v>198</v>
      </c>
      <c r="B50" s="70" t="s">
        <v>256</v>
      </c>
      <c r="C50" s="70" t="s">
        <v>313</v>
      </c>
      <c r="D50" s="70" t="s">
        <v>314</v>
      </c>
      <c r="E50" s="70" t="s">
        <v>105</v>
      </c>
      <c r="F50" s="70" t="s">
        <v>71</v>
      </c>
      <c r="G50" s="70" t="s">
        <v>75</v>
      </c>
      <c r="I50" t="str">
        <f t="shared" si="1"/>
        <v>53/2016</v>
      </c>
      <c r="J50" t="str">
        <f t="shared" si="2"/>
        <v>Adžagić Džemal</v>
      </c>
      <c r="AC50">
        <f t="shared" si="0"/>
      </c>
    </row>
    <row r="51" spans="1:29" ht="15">
      <c r="A51" s="70" t="s">
        <v>315</v>
      </c>
      <c r="B51" s="70" t="s">
        <v>256</v>
      </c>
      <c r="C51" s="70" t="s">
        <v>129</v>
      </c>
      <c r="D51" s="70" t="s">
        <v>316</v>
      </c>
      <c r="E51" s="70" t="s">
        <v>105</v>
      </c>
      <c r="F51" s="70" t="s">
        <v>71</v>
      </c>
      <c r="G51" s="70" t="s">
        <v>75</v>
      </c>
      <c r="I51" t="str">
        <f t="shared" si="1"/>
        <v>54/2016</v>
      </c>
      <c r="J51" t="str">
        <f t="shared" si="2"/>
        <v>Mitrić Jelena</v>
      </c>
      <c r="AC51">
        <f t="shared" si="0"/>
      </c>
    </row>
    <row r="52" spans="1:29" ht="15">
      <c r="A52" s="70" t="s">
        <v>317</v>
      </c>
      <c r="B52" s="70" t="s">
        <v>256</v>
      </c>
      <c r="C52" s="70" t="s">
        <v>318</v>
      </c>
      <c r="D52" s="70" t="s">
        <v>122</v>
      </c>
      <c r="E52" s="70" t="s">
        <v>105</v>
      </c>
      <c r="F52" s="70" t="s">
        <v>71</v>
      </c>
      <c r="G52" s="70" t="s">
        <v>75</v>
      </c>
      <c r="I52" t="str">
        <f t="shared" si="1"/>
        <v>55/2016</v>
      </c>
      <c r="J52" t="str">
        <f t="shared" si="2"/>
        <v>Bošković Andrijana</v>
      </c>
      <c r="AC52">
        <f t="shared" si="0"/>
      </c>
    </row>
    <row r="53" spans="1:29" ht="15">
      <c r="A53" s="70" t="s">
        <v>319</v>
      </c>
      <c r="B53" s="70" t="s">
        <v>256</v>
      </c>
      <c r="C53" s="70" t="s">
        <v>223</v>
      </c>
      <c r="D53" s="70" t="s">
        <v>218</v>
      </c>
      <c r="E53" s="70" t="s">
        <v>105</v>
      </c>
      <c r="F53" s="70" t="s">
        <v>71</v>
      </c>
      <c r="G53" s="70" t="s">
        <v>75</v>
      </c>
      <c r="I53" t="str">
        <f t="shared" si="1"/>
        <v>56/2016</v>
      </c>
      <c r="J53" t="str">
        <f t="shared" si="2"/>
        <v>Milosavljević Petar</v>
      </c>
      <c r="AC53">
        <f t="shared" si="0"/>
      </c>
    </row>
    <row r="54" spans="1:29" ht="15">
      <c r="A54" s="70" t="s">
        <v>82</v>
      </c>
      <c r="B54" s="70" t="s">
        <v>72</v>
      </c>
      <c r="C54" s="70" t="s">
        <v>83</v>
      </c>
      <c r="D54" s="70" t="s">
        <v>320</v>
      </c>
      <c r="E54" s="70" t="s">
        <v>105</v>
      </c>
      <c r="F54" s="70" t="s">
        <v>76</v>
      </c>
      <c r="G54" s="70" t="s">
        <v>75</v>
      </c>
      <c r="I54" t="str">
        <f t="shared" si="1"/>
        <v>6/2015</v>
      </c>
      <c r="J54" t="str">
        <f t="shared" si="2"/>
        <v>Odžić Amin</v>
      </c>
      <c r="AC54">
        <f t="shared" si="0"/>
      </c>
    </row>
    <row r="55" spans="1:29" ht="15">
      <c r="A55" s="70" t="s">
        <v>95</v>
      </c>
      <c r="B55" s="70" t="s">
        <v>72</v>
      </c>
      <c r="C55" s="70" t="s">
        <v>96</v>
      </c>
      <c r="D55" s="70" t="s">
        <v>97</v>
      </c>
      <c r="E55" s="70" t="s">
        <v>105</v>
      </c>
      <c r="F55" s="70" t="s">
        <v>76</v>
      </c>
      <c r="G55" s="70" t="s">
        <v>75</v>
      </c>
      <c r="I55" t="str">
        <f t="shared" si="1"/>
        <v>12/2015</v>
      </c>
      <c r="J55" t="str">
        <f t="shared" si="2"/>
        <v>Vlahović Sofija</v>
      </c>
      <c r="AC55">
        <f t="shared" si="0"/>
      </c>
    </row>
    <row r="56" spans="1:29" ht="15">
      <c r="A56" s="70" t="s">
        <v>102</v>
      </c>
      <c r="B56" s="70" t="s">
        <v>72</v>
      </c>
      <c r="C56" s="70" t="s">
        <v>103</v>
      </c>
      <c r="D56" s="70" t="s">
        <v>104</v>
      </c>
      <c r="E56" s="70" t="s">
        <v>105</v>
      </c>
      <c r="F56" s="70" t="s">
        <v>76</v>
      </c>
      <c r="G56" s="70" t="s">
        <v>75</v>
      </c>
      <c r="I56" t="str">
        <f t="shared" si="1"/>
        <v>15/2015</v>
      </c>
      <c r="J56" t="str">
        <f t="shared" si="2"/>
        <v>Mandić Miljan</v>
      </c>
      <c r="AC56">
        <f t="shared" si="0"/>
      </c>
    </row>
    <row r="57" spans="1:29" ht="15">
      <c r="A57" s="70" t="s">
        <v>115</v>
      </c>
      <c r="B57" s="70" t="s">
        <v>72</v>
      </c>
      <c r="C57" s="70" t="s">
        <v>116</v>
      </c>
      <c r="D57" s="70" t="s">
        <v>117</v>
      </c>
      <c r="E57" s="70" t="s">
        <v>105</v>
      </c>
      <c r="F57" s="70" t="s">
        <v>76</v>
      </c>
      <c r="G57" s="70" t="s">
        <v>75</v>
      </c>
      <c r="I57" t="str">
        <f t="shared" si="1"/>
        <v>22/2015</v>
      </c>
      <c r="J57" t="str">
        <f t="shared" si="2"/>
        <v>Krivokapić Marko</v>
      </c>
      <c r="AC57">
        <f t="shared" si="0"/>
      </c>
    </row>
    <row r="58" spans="1:29" ht="15">
      <c r="A58" s="70" t="s">
        <v>118</v>
      </c>
      <c r="B58" s="70" t="s">
        <v>72</v>
      </c>
      <c r="C58" s="70" t="s">
        <v>119</v>
      </c>
      <c r="D58" s="70" t="s">
        <v>120</v>
      </c>
      <c r="E58" s="70" t="s">
        <v>105</v>
      </c>
      <c r="F58" s="70" t="s">
        <v>76</v>
      </c>
      <c r="G58" s="70" t="s">
        <v>75</v>
      </c>
      <c r="I58" t="str">
        <f t="shared" si="1"/>
        <v>23/2015</v>
      </c>
      <c r="J58" t="str">
        <f t="shared" si="2"/>
        <v>Šabović Nela</v>
      </c>
      <c r="AC58">
        <f t="shared" si="0"/>
      </c>
    </row>
    <row r="59" spans="1:29" ht="15">
      <c r="A59" s="70" t="s">
        <v>126</v>
      </c>
      <c r="B59" s="70" t="s">
        <v>72</v>
      </c>
      <c r="C59" s="70" t="s">
        <v>127</v>
      </c>
      <c r="D59" s="70" t="s">
        <v>261</v>
      </c>
      <c r="E59" s="70" t="s">
        <v>105</v>
      </c>
      <c r="F59" s="70" t="s">
        <v>76</v>
      </c>
      <c r="G59" s="70" t="s">
        <v>75</v>
      </c>
      <c r="I59" t="str">
        <f t="shared" si="1"/>
        <v>28/2015</v>
      </c>
      <c r="J59" t="str">
        <f t="shared" si="2"/>
        <v>Raičević Luka</v>
      </c>
      <c r="AC59">
        <f t="shared" si="0"/>
      </c>
    </row>
    <row r="60" spans="1:29" ht="15">
      <c r="A60" s="70" t="s">
        <v>135</v>
      </c>
      <c r="B60" s="70" t="s">
        <v>72</v>
      </c>
      <c r="C60" s="70" t="s">
        <v>136</v>
      </c>
      <c r="D60" s="70" t="s">
        <v>137</v>
      </c>
      <c r="E60" s="70" t="s">
        <v>105</v>
      </c>
      <c r="F60" s="70" t="s">
        <v>76</v>
      </c>
      <c r="G60" s="70" t="s">
        <v>75</v>
      </c>
      <c r="I60" t="str">
        <f t="shared" si="1"/>
        <v>32/2015</v>
      </c>
      <c r="J60" t="str">
        <f t="shared" si="2"/>
        <v>Duborija Miloš</v>
      </c>
      <c r="AC60">
        <f t="shared" si="0"/>
      </c>
    </row>
    <row r="61" spans="1:29" ht="15">
      <c r="A61" s="70" t="s">
        <v>139</v>
      </c>
      <c r="B61" s="70" t="s">
        <v>72</v>
      </c>
      <c r="C61" s="70" t="s">
        <v>140</v>
      </c>
      <c r="D61" s="70" t="s">
        <v>141</v>
      </c>
      <c r="E61" s="70" t="s">
        <v>105</v>
      </c>
      <c r="F61" s="70" t="s">
        <v>76</v>
      </c>
      <c r="G61" s="70" t="s">
        <v>75</v>
      </c>
      <c r="I61" t="str">
        <f t="shared" si="1"/>
        <v>34/2015</v>
      </c>
      <c r="J61" t="str">
        <f t="shared" si="2"/>
        <v>Nikaljević Vladana</v>
      </c>
      <c r="L61" s="68" t="s">
        <v>252</v>
      </c>
      <c r="AC61">
        <f t="shared" si="0"/>
      </c>
    </row>
    <row r="62" spans="1:29" ht="15">
      <c r="A62" s="70" t="s">
        <v>142</v>
      </c>
      <c r="B62" s="70" t="s">
        <v>72</v>
      </c>
      <c r="C62" s="70" t="s">
        <v>143</v>
      </c>
      <c r="D62" s="70" t="s">
        <v>144</v>
      </c>
      <c r="E62" s="70" t="s">
        <v>105</v>
      </c>
      <c r="F62" s="70" t="s">
        <v>76</v>
      </c>
      <c r="G62" s="70" t="s">
        <v>75</v>
      </c>
      <c r="I62" t="str">
        <f t="shared" si="1"/>
        <v>35/2015</v>
      </c>
      <c r="J62" t="str">
        <f t="shared" si="2"/>
        <v>Konatar Sava</v>
      </c>
      <c r="L62" s="68" t="s">
        <v>254</v>
      </c>
      <c r="AC62">
        <f t="shared" si="0"/>
      </c>
    </row>
    <row r="63" spans="1:29" ht="15">
      <c r="A63" s="70" t="s">
        <v>145</v>
      </c>
      <c r="B63" s="70" t="s">
        <v>72</v>
      </c>
      <c r="C63" s="70" t="s">
        <v>116</v>
      </c>
      <c r="D63" s="70" t="s">
        <v>146</v>
      </c>
      <c r="E63" s="70" t="s">
        <v>105</v>
      </c>
      <c r="F63" s="70" t="s">
        <v>76</v>
      </c>
      <c r="G63" s="70" t="s">
        <v>75</v>
      </c>
      <c r="I63" t="str">
        <f t="shared" si="1"/>
        <v>36/2015</v>
      </c>
      <c r="J63" t="str">
        <f t="shared" si="2"/>
        <v>Vreteničić Marko</v>
      </c>
      <c r="AC63">
        <f t="shared" si="0"/>
      </c>
    </row>
    <row r="64" spans="1:29" ht="15">
      <c r="A64" s="70" t="s">
        <v>148</v>
      </c>
      <c r="B64" s="70" t="s">
        <v>72</v>
      </c>
      <c r="C64" s="70" t="s">
        <v>149</v>
      </c>
      <c r="D64" s="70" t="s">
        <v>150</v>
      </c>
      <c r="E64" s="70" t="s">
        <v>105</v>
      </c>
      <c r="F64" s="70" t="s">
        <v>76</v>
      </c>
      <c r="G64" s="70" t="s">
        <v>75</v>
      </c>
      <c r="I64" t="str">
        <f t="shared" si="1"/>
        <v>38/2015</v>
      </c>
      <c r="J64" t="str">
        <f t="shared" si="2"/>
        <v>Matanović Danijela</v>
      </c>
      <c r="AC64">
        <f t="shared" si="0"/>
      </c>
    </row>
    <row r="65" spans="1:29" ht="15">
      <c r="A65" s="70" t="s">
        <v>158</v>
      </c>
      <c r="B65" s="70" t="s">
        <v>72</v>
      </c>
      <c r="C65" s="70" t="s">
        <v>107</v>
      </c>
      <c r="D65" s="70" t="s">
        <v>159</v>
      </c>
      <c r="E65" s="70" t="s">
        <v>105</v>
      </c>
      <c r="F65" s="70" t="s">
        <v>76</v>
      </c>
      <c r="G65" s="70" t="s">
        <v>75</v>
      </c>
      <c r="I65" t="str">
        <f t="shared" si="1"/>
        <v>43/2015</v>
      </c>
      <c r="J65" t="str">
        <f t="shared" si="2"/>
        <v>Golović Filip</v>
      </c>
      <c r="AC65">
        <f t="shared" si="0"/>
      </c>
    </row>
    <row r="66" spans="1:29" ht="15">
      <c r="A66" s="70" t="s">
        <v>163</v>
      </c>
      <c r="B66" s="70" t="s">
        <v>72</v>
      </c>
      <c r="C66" s="70" t="s">
        <v>164</v>
      </c>
      <c r="D66" s="70" t="s">
        <v>165</v>
      </c>
      <c r="E66" s="70" t="s">
        <v>105</v>
      </c>
      <c r="F66" s="70" t="s">
        <v>76</v>
      </c>
      <c r="G66" s="73" t="s">
        <v>75</v>
      </c>
      <c r="I66" t="str">
        <f t="shared" si="1"/>
        <v>45/2015</v>
      </c>
      <c r="J66" t="str">
        <f t="shared" si="2"/>
        <v>Ćetković Katarina</v>
      </c>
      <c r="AC66">
        <f aca="true" t="shared" si="3" ref="AC66:AC81">IF(T66&lt;&gt;$AA$1,T66,IF(S66=$AA$1,"",S66))</f>
      </c>
    </row>
    <row r="67" spans="1:29" ht="15">
      <c r="A67" s="70" t="s">
        <v>172</v>
      </c>
      <c r="B67" s="70" t="s">
        <v>72</v>
      </c>
      <c r="C67" s="70" t="s">
        <v>107</v>
      </c>
      <c r="D67" s="70" t="s">
        <v>173</v>
      </c>
      <c r="E67" s="70" t="s">
        <v>105</v>
      </c>
      <c r="F67" s="70" t="s">
        <v>76</v>
      </c>
      <c r="G67" s="70" t="s">
        <v>75</v>
      </c>
      <c r="I67" t="str">
        <f aca="true" t="shared" si="4" ref="I67:I81">CONCATENATE(A67,"/",B67)</f>
        <v>50/2015</v>
      </c>
      <c r="J67" t="str">
        <f aca="true" t="shared" si="5" ref="J67:J81">CONCATENATE(D67," ",C67)</f>
        <v>Kaluđerović Filip</v>
      </c>
      <c r="AC67">
        <f t="shared" si="3"/>
      </c>
    </row>
    <row r="68" spans="1:29" ht="15">
      <c r="A68" s="70" t="s">
        <v>102</v>
      </c>
      <c r="B68" s="70" t="s">
        <v>174</v>
      </c>
      <c r="C68" s="70" t="s">
        <v>91</v>
      </c>
      <c r="D68" s="70" t="s">
        <v>176</v>
      </c>
      <c r="E68" s="70" t="s">
        <v>105</v>
      </c>
      <c r="F68" s="70" t="s">
        <v>77</v>
      </c>
      <c r="G68" s="70" t="s">
        <v>75</v>
      </c>
      <c r="I68" t="str">
        <f t="shared" si="4"/>
        <v>15/2014</v>
      </c>
      <c r="J68" t="str">
        <f t="shared" si="5"/>
        <v>Veljić Nikola</v>
      </c>
      <c r="AC68">
        <f t="shared" si="3"/>
      </c>
    </row>
    <row r="69" spans="1:29" ht="15">
      <c r="A69" s="70" t="s">
        <v>115</v>
      </c>
      <c r="B69" s="70" t="s">
        <v>174</v>
      </c>
      <c r="C69" s="70" t="s">
        <v>85</v>
      </c>
      <c r="D69" s="70" t="s">
        <v>177</v>
      </c>
      <c r="E69" s="70" t="s">
        <v>105</v>
      </c>
      <c r="F69" s="70" t="s">
        <v>77</v>
      </c>
      <c r="G69" s="70" t="s">
        <v>75</v>
      </c>
      <c r="I69" t="str">
        <f t="shared" si="4"/>
        <v>22/2014</v>
      </c>
      <c r="J69" t="str">
        <f t="shared" si="5"/>
        <v>Medojević Milena</v>
      </c>
      <c r="AC69">
        <f t="shared" si="3"/>
      </c>
    </row>
    <row r="70" spans="1:29" ht="15">
      <c r="A70" s="70" t="s">
        <v>145</v>
      </c>
      <c r="B70" s="70" t="s">
        <v>174</v>
      </c>
      <c r="C70" s="70" t="s">
        <v>179</v>
      </c>
      <c r="D70" s="70" t="s">
        <v>180</v>
      </c>
      <c r="E70" s="70" t="s">
        <v>105</v>
      </c>
      <c r="F70" s="70" t="s">
        <v>77</v>
      </c>
      <c r="G70" s="70" t="s">
        <v>75</v>
      </c>
      <c r="I70" t="str">
        <f t="shared" si="4"/>
        <v>36/2014</v>
      </c>
      <c r="J70" t="str">
        <f t="shared" si="5"/>
        <v>Kostić Mina</v>
      </c>
      <c r="AC70">
        <f t="shared" si="3"/>
      </c>
    </row>
    <row r="71" spans="1:29" ht="15">
      <c r="A71" s="70" t="s">
        <v>160</v>
      </c>
      <c r="B71" s="70" t="s">
        <v>174</v>
      </c>
      <c r="C71" s="70" t="s">
        <v>127</v>
      </c>
      <c r="D71" s="70" t="s">
        <v>181</v>
      </c>
      <c r="E71" s="70" t="s">
        <v>105</v>
      </c>
      <c r="F71" s="70" t="s">
        <v>77</v>
      </c>
      <c r="G71" s="70" t="s">
        <v>75</v>
      </c>
      <c r="I71" t="str">
        <f t="shared" si="4"/>
        <v>44/2014</v>
      </c>
      <c r="J71" t="str">
        <f t="shared" si="5"/>
        <v>Lakićević Luka</v>
      </c>
      <c r="AC71">
        <f t="shared" si="3"/>
      </c>
    </row>
    <row r="72" spans="1:29" ht="15">
      <c r="A72" s="70" t="s">
        <v>163</v>
      </c>
      <c r="B72" s="70" t="s">
        <v>174</v>
      </c>
      <c r="C72" s="70" t="s">
        <v>182</v>
      </c>
      <c r="D72" s="70" t="s">
        <v>183</v>
      </c>
      <c r="E72" s="70" t="s">
        <v>105</v>
      </c>
      <c r="F72" s="70" t="s">
        <v>77</v>
      </c>
      <c r="G72" s="70" t="s">
        <v>75</v>
      </c>
      <c r="I72" t="str">
        <f t="shared" si="4"/>
        <v>45/2014</v>
      </c>
      <c r="J72" t="str">
        <f t="shared" si="5"/>
        <v>Rovčanin Branko</v>
      </c>
      <c r="AC72">
        <f t="shared" si="3"/>
      </c>
    </row>
    <row r="73" spans="1:29" ht="15">
      <c r="A73" s="70" t="s">
        <v>169</v>
      </c>
      <c r="B73" s="70" t="s">
        <v>174</v>
      </c>
      <c r="C73" s="70" t="s">
        <v>157</v>
      </c>
      <c r="D73" s="70" t="s">
        <v>184</v>
      </c>
      <c r="E73" s="70" t="s">
        <v>105</v>
      </c>
      <c r="F73" s="70" t="s">
        <v>77</v>
      </c>
      <c r="G73" s="70" t="s">
        <v>75</v>
      </c>
      <c r="I73" t="str">
        <f t="shared" si="4"/>
        <v>48/2014</v>
      </c>
      <c r="J73" t="str">
        <f t="shared" si="5"/>
        <v>Praščević Ivana</v>
      </c>
      <c r="AC73">
        <f t="shared" si="3"/>
      </c>
    </row>
    <row r="74" spans="1:29" ht="15">
      <c r="A74" s="70" t="s">
        <v>78</v>
      </c>
      <c r="B74" s="70" t="s">
        <v>187</v>
      </c>
      <c r="C74" s="70" t="s">
        <v>188</v>
      </c>
      <c r="D74" s="70" t="s">
        <v>189</v>
      </c>
      <c r="E74" s="70" t="s">
        <v>105</v>
      </c>
      <c r="F74" s="70" t="s">
        <v>78</v>
      </c>
      <c r="G74" s="70" t="s">
        <v>75</v>
      </c>
      <c r="I74" t="str">
        <f t="shared" si="4"/>
        <v>4/2013</v>
      </c>
      <c r="J74" t="str">
        <f t="shared" si="5"/>
        <v>Radivojević Nađa</v>
      </c>
      <c r="AC74">
        <f t="shared" si="3"/>
      </c>
    </row>
    <row r="75" spans="1:29" ht="15">
      <c r="A75" s="70" t="s">
        <v>87</v>
      </c>
      <c r="B75" s="70" t="s">
        <v>187</v>
      </c>
      <c r="C75" s="70" t="s">
        <v>190</v>
      </c>
      <c r="D75" s="70" t="s">
        <v>191</v>
      </c>
      <c r="E75" s="70" t="s">
        <v>105</v>
      </c>
      <c r="F75" s="70" t="s">
        <v>78</v>
      </c>
      <c r="G75" s="70" t="s">
        <v>75</v>
      </c>
      <c r="I75" t="str">
        <f t="shared" si="4"/>
        <v>8/2013</v>
      </c>
      <c r="J75" t="str">
        <f t="shared" si="5"/>
        <v>Šćekić Boris</v>
      </c>
      <c r="AC75">
        <f t="shared" si="3"/>
      </c>
    </row>
    <row r="76" spans="1:29" ht="15">
      <c r="A76" s="70" t="s">
        <v>88</v>
      </c>
      <c r="B76" s="70" t="s">
        <v>187</v>
      </c>
      <c r="C76" s="70" t="s">
        <v>192</v>
      </c>
      <c r="D76" s="70" t="s">
        <v>193</v>
      </c>
      <c r="E76" s="70" t="s">
        <v>105</v>
      </c>
      <c r="F76" s="70" t="s">
        <v>78</v>
      </c>
      <c r="G76" s="70" t="s">
        <v>75</v>
      </c>
      <c r="I76" t="str">
        <f t="shared" si="4"/>
        <v>9/2013</v>
      </c>
      <c r="J76" t="str">
        <f t="shared" si="5"/>
        <v>Ćirović Mićo</v>
      </c>
      <c r="AC76">
        <f t="shared" si="3"/>
      </c>
    </row>
    <row r="77" spans="1:29" ht="15">
      <c r="A77" s="70" t="s">
        <v>92</v>
      </c>
      <c r="B77" s="70" t="s">
        <v>187</v>
      </c>
      <c r="C77" s="70" t="s">
        <v>188</v>
      </c>
      <c r="D77" s="70" t="s">
        <v>86</v>
      </c>
      <c r="E77" s="70" t="s">
        <v>105</v>
      </c>
      <c r="F77" s="70" t="s">
        <v>78</v>
      </c>
      <c r="G77" s="70" t="s">
        <v>75</v>
      </c>
      <c r="I77" t="str">
        <f t="shared" si="4"/>
        <v>11/2013</v>
      </c>
      <c r="J77" t="str">
        <f t="shared" si="5"/>
        <v>Nikolić Nađa</v>
      </c>
      <c r="AC77">
        <f t="shared" si="3"/>
      </c>
    </row>
    <row r="78" spans="1:29" ht="15">
      <c r="A78" s="70" t="s">
        <v>142</v>
      </c>
      <c r="B78" s="70" t="s">
        <v>187</v>
      </c>
      <c r="C78" s="70" t="s">
        <v>195</v>
      </c>
      <c r="D78" s="70" t="s">
        <v>196</v>
      </c>
      <c r="E78" s="70" t="s">
        <v>105</v>
      </c>
      <c r="F78" s="70" t="s">
        <v>78</v>
      </c>
      <c r="G78" s="70" t="s">
        <v>75</v>
      </c>
      <c r="I78" t="str">
        <f t="shared" si="4"/>
        <v>35/2013</v>
      </c>
      <c r="J78" t="str">
        <f t="shared" si="5"/>
        <v>Stešević Sonja</v>
      </c>
      <c r="AC78">
        <f t="shared" si="3"/>
      </c>
    </row>
    <row r="79" spans="1:29" ht="15">
      <c r="A79" s="70" t="s">
        <v>186</v>
      </c>
      <c r="B79" s="70" t="s">
        <v>187</v>
      </c>
      <c r="C79" s="70" t="s">
        <v>197</v>
      </c>
      <c r="D79" s="70" t="s">
        <v>152</v>
      </c>
      <c r="E79" s="70" t="s">
        <v>105</v>
      </c>
      <c r="F79" s="70" t="s">
        <v>78</v>
      </c>
      <c r="G79" s="70" t="s">
        <v>75</v>
      </c>
      <c r="I79" t="str">
        <f t="shared" si="4"/>
        <v>51/2013</v>
      </c>
      <c r="J79" t="str">
        <f t="shared" si="5"/>
        <v>Radović Joksim</v>
      </c>
      <c r="AC79">
        <f t="shared" si="3"/>
      </c>
    </row>
    <row r="80" spans="1:29" ht="15">
      <c r="A80" s="70" t="s">
        <v>99</v>
      </c>
      <c r="B80" s="70" t="s">
        <v>206</v>
      </c>
      <c r="C80" s="70" t="s">
        <v>207</v>
      </c>
      <c r="D80" s="70" t="s">
        <v>208</v>
      </c>
      <c r="E80" s="70" t="s">
        <v>105</v>
      </c>
      <c r="F80" s="70" t="s">
        <v>84</v>
      </c>
      <c r="G80" s="73" t="s">
        <v>209</v>
      </c>
      <c r="I80" t="str">
        <f t="shared" si="4"/>
        <v>14/2010</v>
      </c>
      <c r="J80" t="str">
        <f t="shared" si="5"/>
        <v>Živanović Vesna</v>
      </c>
      <c r="O80" s="74"/>
      <c r="P80" s="74"/>
      <c r="AC80">
        <f t="shared" si="3"/>
      </c>
    </row>
    <row r="81" spans="9:29" ht="12.75">
      <c r="I81" t="str">
        <f t="shared" si="4"/>
        <v>/</v>
      </c>
      <c r="J81" t="str">
        <f t="shared" si="5"/>
        <v> </v>
      </c>
      <c r="O81" s="74"/>
      <c r="P81" s="74"/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I1">
      <selection activeCell="M1" sqref="M1:AF1638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71" t="s">
        <v>64</v>
      </c>
      <c r="B1" s="71" t="s">
        <v>65</v>
      </c>
      <c r="C1" s="71" t="s">
        <v>66</v>
      </c>
      <c r="D1" s="71" t="s">
        <v>67</v>
      </c>
      <c r="E1" s="71" t="s">
        <v>68</v>
      </c>
      <c r="F1" s="71" t="s">
        <v>69</v>
      </c>
      <c r="G1" s="71" t="s">
        <v>70</v>
      </c>
    </row>
    <row r="2" spans="1:10" ht="15">
      <c r="A2" s="71" t="s">
        <v>71</v>
      </c>
      <c r="B2" s="71" t="s">
        <v>256</v>
      </c>
      <c r="C2" s="71" t="s">
        <v>226</v>
      </c>
      <c r="D2" s="71" t="s">
        <v>321</v>
      </c>
      <c r="E2" s="71" t="s">
        <v>105</v>
      </c>
      <c r="F2" s="71" t="s">
        <v>71</v>
      </c>
      <c r="G2" s="71" t="s">
        <v>75</v>
      </c>
      <c r="I2" t="str">
        <f>CONCATENATE(A2,"/",B2)</f>
        <v>1/2016</v>
      </c>
      <c r="J2" t="str">
        <f>CONCATENATE(D2," ",C2)</f>
        <v>Brakočević Jovana</v>
      </c>
    </row>
    <row r="3" spans="1:10" ht="15">
      <c r="A3" s="71" t="s">
        <v>76</v>
      </c>
      <c r="B3" s="71" t="s">
        <v>256</v>
      </c>
      <c r="C3" s="71" t="s">
        <v>219</v>
      </c>
      <c r="D3" s="71" t="s">
        <v>322</v>
      </c>
      <c r="E3" s="71" t="s">
        <v>105</v>
      </c>
      <c r="F3" s="71" t="s">
        <v>71</v>
      </c>
      <c r="G3" s="71" t="s">
        <v>75</v>
      </c>
      <c r="I3" t="str">
        <f aca="true" t="shared" si="0" ref="I3:I53">CONCATENATE(A3,"/",B3)</f>
        <v>2/2016</v>
      </c>
      <c r="J3" t="str">
        <f aca="true" t="shared" si="1" ref="J3:J53">CONCATENATE(D3," ",C3)</f>
        <v>Dejanović Pavle</v>
      </c>
    </row>
    <row r="4" spans="1:10" ht="15">
      <c r="A4" s="71" t="s">
        <v>77</v>
      </c>
      <c r="B4" s="71" t="s">
        <v>256</v>
      </c>
      <c r="C4" s="71" t="s">
        <v>175</v>
      </c>
      <c r="D4" s="71" t="s">
        <v>276</v>
      </c>
      <c r="E4" s="71" t="s">
        <v>105</v>
      </c>
      <c r="F4" s="71" t="s">
        <v>71</v>
      </c>
      <c r="G4" s="71" t="s">
        <v>75</v>
      </c>
      <c r="I4" t="str">
        <f t="shared" si="0"/>
        <v>3/2016</v>
      </c>
      <c r="J4" t="str">
        <f t="shared" si="1"/>
        <v>Ivanović Aleksandar</v>
      </c>
    </row>
    <row r="5" spans="1:10" ht="15">
      <c r="A5" s="71" t="s">
        <v>78</v>
      </c>
      <c r="B5" s="71" t="s">
        <v>256</v>
      </c>
      <c r="C5" s="71" t="s">
        <v>323</v>
      </c>
      <c r="D5" s="71" t="s">
        <v>185</v>
      </c>
      <c r="E5" s="71" t="s">
        <v>105</v>
      </c>
      <c r="F5" s="71" t="s">
        <v>71</v>
      </c>
      <c r="G5" s="71" t="s">
        <v>75</v>
      </c>
      <c r="I5" t="str">
        <f t="shared" si="0"/>
        <v>4/2016</v>
      </c>
      <c r="J5" t="str">
        <f t="shared" si="1"/>
        <v>Madžgalj Sreten</v>
      </c>
    </row>
    <row r="6" spans="1:10" ht="15">
      <c r="A6" s="71" t="s">
        <v>80</v>
      </c>
      <c r="B6" s="71" t="s">
        <v>256</v>
      </c>
      <c r="C6" s="71" t="s">
        <v>324</v>
      </c>
      <c r="D6" s="71" t="s">
        <v>325</v>
      </c>
      <c r="E6" s="71" t="s">
        <v>105</v>
      </c>
      <c r="F6" s="71" t="s">
        <v>71</v>
      </c>
      <c r="G6" s="71" t="s">
        <v>75</v>
      </c>
      <c r="I6" t="str">
        <f t="shared" si="0"/>
        <v>5/2016</v>
      </c>
      <c r="J6" t="str">
        <f t="shared" si="1"/>
        <v>Čukić Radoš</v>
      </c>
    </row>
    <row r="7" spans="1:10" ht="15">
      <c r="A7" s="71" t="s">
        <v>82</v>
      </c>
      <c r="B7" s="71" t="s">
        <v>256</v>
      </c>
      <c r="C7" s="71" t="s">
        <v>285</v>
      </c>
      <c r="D7" s="71" t="s">
        <v>109</v>
      </c>
      <c r="E7" s="71" t="s">
        <v>105</v>
      </c>
      <c r="F7" s="71" t="s">
        <v>71</v>
      </c>
      <c r="G7" s="71" t="s">
        <v>75</v>
      </c>
      <c r="I7" t="str">
        <f t="shared" si="0"/>
        <v>6/2016</v>
      </c>
      <c r="J7" t="str">
        <f t="shared" si="1"/>
        <v>Šuković Aleksa</v>
      </c>
    </row>
    <row r="8" spans="1:10" ht="15">
      <c r="A8" s="71" t="s">
        <v>84</v>
      </c>
      <c r="B8" s="71" t="s">
        <v>256</v>
      </c>
      <c r="C8" s="71" t="s">
        <v>326</v>
      </c>
      <c r="D8" s="71" t="s">
        <v>327</v>
      </c>
      <c r="E8" s="71" t="s">
        <v>105</v>
      </c>
      <c r="F8" s="71" t="s">
        <v>71</v>
      </c>
      <c r="G8" s="71" t="s">
        <v>75</v>
      </c>
      <c r="I8" t="str">
        <f t="shared" si="0"/>
        <v>7/2016</v>
      </c>
      <c r="J8" t="str">
        <f t="shared" si="1"/>
        <v>Bundalo Oliver</v>
      </c>
    </row>
    <row r="9" spans="1:10" ht="15">
      <c r="A9" s="71" t="s">
        <v>87</v>
      </c>
      <c r="B9" s="71" t="s">
        <v>256</v>
      </c>
      <c r="C9" s="71" t="s">
        <v>328</v>
      </c>
      <c r="D9" s="71" t="s">
        <v>329</v>
      </c>
      <c r="E9" s="71" t="s">
        <v>105</v>
      </c>
      <c r="F9" s="71" t="s">
        <v>71</v>
      </c>
      <c r="G9" s="71" t="s">
        <v>75</v>
      </c>
      <c r="I9" t="str">
        <f t="shared" si="0"/>
        <v>8/2016</v>
      </c>
      <c r="J9" t="str">
        <f t="shared" si="1"/>
        <v>Nurković Jasmin</v>
      </c>
    </row>
    <row r="10" spans="1:10" ht="15">
      <c r="A10" s="71" t="s">
        <v>88</v>
      </c>
      <c r="B10" s="71" t="s">
        <v>256</v>
      </c>
      <c r="C10" s="71" t="s">
        <v>285</v>
      </c>
      <c r="D10" s="71" t="s">
        <v>330</v>
      </c>
      <c r="E10" s="71" t="s">
        <v>105</v>
      </c>
      <c r="F10" s="71" t="s">
        <v>71</v>
      </c>
      <c r="G10" s="71" t="s">
        <v>75</v>
      </c>
      <c r="I10" t="str">
        <f t="shared" si="0"/>
        <v>9/2016</v>
      </c>
      <c r="J10" t="str">
        <f t="shared" si="1"/>
        <v>Radovanović Aleksa</v>
      </c>
    </row>
    <row r="11" spans="1:10" ht="15">
      <c r="A11" s="71" t="s">
        <v>90</v>
      </c>
      <c r="B11" s="71" t="s">
        <v>256</v>
      </c>
      <c r="C11" s="71" t="s">
        <v>257</v>
      </c>
      <c r="D11" s="71" t="s">
        <v>331</v>
      </c>
      <c r="E11" s="71" t="s">
        <v>105</v>
      </c>
      <c r="F11" s="71" t="s">
        <v>71</v>
      </c>
      <c r="G11" s="71" t="s">
        <v>75</v>
      </c>
      <c r="I11" t="str">
        <f t="shared" si="0"/>
        <v>10/2016</v>
      </c>
      <c r="J11" t="str">
        <f t="shared" si="1"/>
        <v>Marniković Robert</v>
      </c>
    </row>
    <row r="12" spans="1:10" ht="15">
      <c r="A12" s="71" t="s">
        <v>92</v>
      </c>
      <c r="B12" s="71" t="s">
        <v>256</v>
      </c>
      <c r="C12" s="71" t="s">
        <v>332</v>
      </c>
      <c r="D12" s="71" t="s">
        <v>194</v>
      </c>
      <c r="E12" s="71" t="s">
        <v>105</v>
      </c>
      <c r="F12" s="71" t="s">
        <v>71</v>
      </c>
      <c r="G12" s="71" t="s">
        <v>75</v>
      </c>
      <c r="I12" t="str">
        <f t="shared" si="0"/>
        <v>11/2016</v>
      </c>
      <c r="J12" t="str">
        <f t="shared" si="1"/>
        <v>Mitrović Emilija</v>
      </c>
    </row>
    <row r="13" spans="1:10" ht="15">
      <c r="A13" s="71" t="s">
        <v>95</v>
      </c>
      <c r="B13" s="71" t="s">
        <v>256</v>
      </c>
      <c r="C13" s="71" t="s">
        <v>333</v>
      </c>
      <c r="D13" s="71" t="s">
        <v>334</v>
      </c>
      <c r="E13" s="71" t="s">
        <v>105</v>
      </c>
      <c r="F13" s="71" t="s">
        <v>71</v>
      </c>
      <c r="G13" s="71" t="s">
        <v>75</v>
      </c>
      <c r="I13" t="str">
        <f t="shared" si="0"/>
        <v>12/2016</v>
      </c>
      <c r="J13" t="str">
        <f t="shared" si="1"/>
        <v>Marović Jozo</v>
      </c>
    </row>
    <row r="14" spans="1:10" ht="15">
      <c r="A14" s="71" t="s">
        <v>98</v>
      </c>
      <c r="B14" s="71" t="s">
        <v>256</v>
      </c>
      <c r="C14" s="71" t="s">
        <v>136</v>
      </c>
      <c r="D14" s="71" t="s">
        <v>167</v>
      </c>
      <c r="E14" s="71" t="s">
        <v>105</v>
      </c>
      <c r="F14" s="71" t="s">
        <v>71</v>
      </c>
      <c r="G14" s="71" t="s">
        <v>75</v>
      </c>
      <c r="I14" t="str">
        <f t="shared" si="0"/>
        <v>13/2016</v>
      </c>
      <c r="J14" t="str">
        <f t="shared" si="1"/>
        <v>Bogosavljević Miloš</v>
      </c>
    </row>
    <row r="15" spans="1:10" ht="15">
      <c r="A15" s="71" t="s">
        <v>99</v>
      </c>
      <c r="B15" s="71" t="s">
        <v>256</v>
      </c>
      <c r="C15" s="71" t="s">
        <v>116</v>
      </c>
      <c r="D15" s="71" t="s">
        <v>335</v>
      </c>
      <c r="E15" s="71" t="s">
        <v>105</v>
      </c>
      <c r="F15" s="71" t="s">
        <v>71</v>
      </c>
      <c r="G15" s="71" t="s">
        <v>75</v>
      </c>
      <c r="I15" t="str">
        <f t="shared" si="0"/>
        <v>14/2016</v>
      </c>
      <c r="J15" t="str">
        <f t="shared" si="1"/>
        <v>Žugić Marko</v>
      </c>
    </row>
    <row r="16" spans="1:10" ht="15">
      <c r="A16" s="71" t="s">
        <v>102</v>
      </c>
      <c r="B16" s="71" t="s">
        <v>256</v>
      </c>
      <c r="C16" s="71" t="s">
        <v>336</v>
      </c>
      <c r="D16" s="71" t="s">
        <v>101</v>
      </c>
      <c r="E16" s="71" t="s">
        <v>105</v>
      </c>
      <c r="F16" s="71" t="s">
        <v>71</v>
      </c>
      <c r="G16" s="71" t="s">
        <v>75</v>
      </c>
      <c r="I16" t="str">
        <f t="shared" si="0"/>
        <v>15/2016</v>
      </c>
      <c r="J16" t="str">
        <f t="shared" si="1"/>
        <v>Perović Novak</v>
      </c>
    </row>
    <row r="17" spans="1:10" ht="15">
      <c r="A17" s="71" t="s">
        <v>106</v>
      </c>
      <c r="B17" s="71" t="s">
        <v>256</v>
      </c>
      <c r="C17" s="71" t="s">
        <v>107</v>
      </c>
      <c r="D17" s="71" t="s">
        <v>261</v>
      </c>
      <c r="E17" s="71" t="s">
        <v>105</v>
      </c>
      <c r="F17" s="71" t="s">
        <v>71</v>
      </c>
      <c r="G17" s="71" t="s">
        <v>75</v>
      </c>
      <c r="I17" t="str">
        <f t="shared" si="0"/>
        <v>16/2016</v>
      </c>
      <c r="J17" t="str">
        <f t="shared" si="1"/>
        <v>Raičević Filip</v>
      </c>
    </row>
    <row r="18" spans="1:10" ht="15">
      <c r="A18" s="71" t="s">
        <v>108</v>
      </c>
      <c r="B18" s="71" t="s">
        <v>256</v>
      </c>
      <c r="C18" s="71" t="s">
        <v>91</v>
      </c>
      <c r="D18" s="71" t="s">
        <v>337</v>
      </c>
      <c r="E18" s="71" t="s">
        <v>105</v>
      </c>
      <c r="F18" s="71" t="s">
        <v>71</v>
      </c>
      <c r="G18" s="71" t="s">
        <v>75</v>
      </c>
      <c r="I18" t="str">
        <f t="shared" si="0"/>
        <v>17/2016</v>
      </c>
      <c r="J18" t="str">
        <f t="shared" si="1"/>
        <v>Tošić Nikola</v>
      </c>
    </row>
    <row r="19" spans="1:10" ht="15">
      <c r="A19" s="71" t="s">
        <v>110</v>
      </c>
      <c r="B19" s="71" t="s">
        <v>256</v>
      </c>
      <c r="C19" s="71" t="s">
        <v>133</v>
      </c>
      <c r="D19" s="71" t="s">
        <v>101</v>
      </c>
      <c r="E19" s="71" t="s">
        <v>105</v>
      </c>
      <c r="F19" s="71" t="s">
        <v>71</v>
      </c>
      <c r="G19" s="71" t="s">
        <v>75</v>
      </c>
      <c r="I19" t="str">
        <f t="shared" si="0"/>
        <v>18/2016</v>
      </c>
      <c r="J19" t="str">
        <f t="shared" si="1"/>
        <v>Perović Stefan</v>
      </c>
    </row>
    <row r="20" spans="1:10" ht="15">
      <c r="A20" s="71" t="s">
        <v>111</v>
      </c>
      <c r="B20" s="71" t="s">
        <v>256</v>
      </c>
      <c r="C20" s="71" t="s">
        <v>338</v>
      </c>
      <c r="D20" s="71" t="s">
        <v>339</v>
      </c>
      <c r="E20" s="71" t="s">
        <v>105</v>
      </c>
      <c r="F20" s="71" t="s">
        <v>71</v>
      </c>
      <c r="G20" s="71" t="s">
        <v>75</v>
      </c>
      <c r="I20" t="str">
        <f t="shared" si="0"/>
        <v>19/2016</v>
      </c>
      <c r="J20" t="str">
        <f t="shared" si="1"/>
        <v>Dizdarević Majda</v>
      </c>
    </row>
    <row r="21" spans="1:10" ht="15">
      <c r="A21" s="71" t="s">
        <v>112</v>
      </c>
      <c r="B21" s="71" t="s">
        <v>256</v>
      </c>
      <c r="C21" s="71" t="s">
        <v>340</v>
      </c>
      <c r="D21" s="71" t="s">
        <v>341</v>
      </c>
      <c r="E21" s="71" t="s">
        <v>105</v>
      </c>
      <c r="F21" s="71" t="s">
        <v>71</v>
      </c>
      <c r="G21" s="71" t="s">
        <v>75</v>
      </c>
      <c r="I21" t="str">
        <f t="shared" si="0"/>
        <v>20/2016</v>
      </c>
      <c r="J21" t="str">
        <f t="shared" si="1"/>
        <v>Hodžić Deniz</v>
      </c>
    </row>
    <row r="22" spans="1:10" ht="15">
      <c r="A22" s="71" t="s">
        <v>114</v>
      </c>
      <c r="B22" s="71" t="s">
        <v>256</v>
      </c>
      <c r="C22" s="71" t="s">
        <v>342</v>
      </c>
      <c r="D22" s="71" t="s">
        <v>343</v>
      </c>
      <c r="E22" s="71" t="s">
        <v>105</v>
      </c>
      <c r="F22" s="71" t="s">
        <v>71</v>
      </c>
      <c r="G22" s="71" t="s">
        <v>75</v>
      </c>
      <c r="I22" t="str">
        <f t="shared" si="0"/>
        <v>21/2016</v>
      </c>
      <c r="J22" t="str">
        <f t="shared" si="1"/>
        <v>Garić Radovan</v>
      </c>
    </row>
    <row r="23" spans="1:10" ht="15">
      <c r="A23" s="71" t="s">
        <v>115</v>
      </c>
      <c r="B23" s="71" t="s">
        <v>256</v>
      </c>
      <c r="C23" s="71" t="s">
        <v>324</v>
      </c>
      <c r="D23" s="71" t="s">
        <v>344</v>
      </c>
      <c r="E23" s="71" t="s">
        <v>105</v>
      </c>
      <c r="F23" s="71" t="s">
        <v>71</v>
      </c>
      <c r="G23" s="71" t="s">
        <v>75</v>
      </c>
      <c r="I23" t="str">
        <f t="shared" si="0"/>
        <v>22/2016</v>
      </c>
      <c r="J23" t="str">
        <f t="shared" si="1"/>
        <v>Sekulović Radoš</v>
      </c>
    </row>
    <row r="24" spans="1:10" ht="15">
      <c r="A24" s="71" t="s">
        <v>118</v>
      </c>
      <c r="B24" s="71" t="s">
        <v>256</v>
      </c>
      <c r="C24" s="71" t="s">
        <v>345</v>
      </c>
      <c r="D24" s="71" t="s">
        <v>346</v>
      </c>
      <c r="E24" s="71" t="s">
        <v>105</v>
      </c>
      <c r="F24" s="71" t="s">
        <v>71</v>
      </c>
      <c r="G24" s="71" t="s">
        <v>75</v>
      </c>
      <c r="I24" t="str">
        <f t="shared" si="0"/>
        <v>23/2016</v>
      </c>
      <c r="J24" t="str">
        <f t="shared" si="1"/>
        <v>Dapčević Ema</v>
      </c>
    </row>
    <row r="25" spans="1:10" ht="15">
      <c r="A25" s="71" t="s">
        <v>121</v>
      </c>
      <c r="B25" s="71" t="s">
        <v>256</v>
      </c>
      <c r="C25" s="71" t="s">
        <v>91</v>
      </c>
      <c r="D25" s="71" t="s">
        <v>347</v>
      </c>
      <c r="E25" s="71" t="s">
        <v>105</v>
      </c>
      <c r="F25" s="71" t="s">
        <v>71</v>
      </c>
      <c r="G25" s="71" t="s">
        <v>75</v>
      </c>
      <c r="I25" t="str">
        <f t="shared" si="0"/>
        <v>24/2016</v>
      </c>
      <c r="J25" t="str">
        <f t="shared" si="1"/>
        <v>Trifunović Nikola</v>
      </c>
    </row>
    <row r="26" spans="1:10" ht="15">
      <c r="A26" s="71" t="s">
        <v>123</v>
      </c>
      <c r="B26" s="71" t="s">
        <v>256</v>
      </c>
      <c r="C26" s="71" t="s">
        <v>161</v>
      </c>
      <c r="D26" s="71" t="s">
        <v>348</v>
      </c>
      <c r="E26" s="71" t="s">
        <v>105</v>
      </c>
      <c r="F26" s="71" t="s">
        <v>71</v>
      </c>
      <c r="G26" s="71" t="s">
        <v>75</v>
      </c>
      <c r="I26" t="str">
        <f t="shared" si="0"/>
        <v>25/2016</v>
      </c>
      <c r="J26" t="str">
        <f t="shared" si="1"/>
        <v>Planić Veselin</v>
      </c>
    </row>
    <row r="27" spans="1:10" ht="15">
      <c r="A27" s="71" t="s">
        <v>124</v>
      </c>
      <c r="B27" s="71" t="s">
        <v>256</v>
      </c>
      <c r="C27" s="71" t="s">
        <v>202</v>
      </c>
      <c r="D27" s="71" t="s">
        <v>203</v>
      </c>
      <c r="E27" s="71" t="s">
        <v>105</v>
      </c>
      <c r="F27" s="71" t="s">
        <v>71</v>
      </c>
      <c r="G27" s="71" t="s">
        <v>75</v>
      </c>
      <c r="I27" t="str">
        <f t="shared" si="0"/>
        <v>26/2016</v>
      </c>
      <c r="J27" t="str">
        <f t="shared" si="1"/>
        <v>Gutić Dragana</v>
      </c>
    </row>
    <row r="28" spans="1:10" ht="15">
      <c r="A28" s="71" t="s">
        <v>125</v>
      </c>
      <c r="B28" s="71" t="s">
        <v>256</v>
      </c>
      <c r="C28" s="71" t="s">
        <v>200</v>
      </c>
      <c r="D28" s="71" t="s">
        <v>201</v>
      </c>
      <c r="E28" s="71" t="s">
        <v>105</v>
      </c>
      <c r="F28" s="71" t="s">
        <v>71</v>
      </c>
      <c r="G28" s="71" t="s">
        <v>75</v>
      </c>
      <c r="I28" t="str">
        <f t="shared" si="0"/>
        <v>27/2016</v>
      </c>
      <c r="J28" t="str">
        <f t="shared" si="1"/>
        <v>Sarvan Ranka</v>
      </c>
    </row>
    <row r="29" spans="1:10" ht="15">
      <c r="A29" s="71" t="s">
        <v>130</v>
      </c>
      <c r="B29" s="71" t="s">
        <v>256</v>
      </c>
      <c r="C29" s="71" t="s">
        <v>73</v>
      </c>
      <c r="D29" s="71" t="s">
        <v>349</v>
      </c>
      <c r="E29" s="71" t="s">
        <v>105</v>
      </c>
      <c r="F29" s="71" t="s">
        <v>71</v>
      </c>
      <c r="G29" s="71" t="s">
        <v>75</v>
      </c>
      <c r="I29" t="str">
        <f t="shared" si="0"/>
        <v>30/2016</v>
      </c>
      <c r="J29" t="str">
        <f t="shared" si="1"/>
        <v>Milićević Aleksandra</v>
      </c>
    </row>
    <row r="30" spans="1:10" ht="15">
      <c r="A30" s="71" t="s">
        <v>139</v>
      </c>
      <c r="B30" s="71" t="s">
        <v>256</v>
      </c>
      <c r="C30" s="71" t="s">
        <v>136</v>
      </c>
      <c r="D30" s="71" t="s">
        <v>210</v>
      </c>
      <c r="E30" s="71" t="s">
        <v>105</v>
      </c>
      <c r="F30" s="71" t="s">
        <v>71</v>
      </c>
      <c r="G30" s="71" t="s">
        <v>75</v>
      </c>
      <c r="I30" t="str">
        <f t="shared" si="0"/>
        <v>34/2016</v>
      </c>
      <c r="J30" t="str">
        <f t="shared" si="1"/>
        <v>Rakočević Miloš</v>
      </c>
    </row>
    <row r="31" spans="1:12" ht="15">
      <c r="A31" s="71" t="s">
        <v>142</v>
      </c>
      <c r="B31" s="71" t="s">
        <v>256</v>
      </c>
      <c r="C31" s="71" t="s">
        <v>91</v>
      </c>
      <c r="D31" s="71" t="s">
        <v>211</v>
      </c>
      <c r="E31" s="71" t="s">
        <v>105</v>
      </c>
      <c r="F31" s="71" t="s">
        <v>71</v>
      </c>
      <c r="G31" s="71" t="s">
        <v>75</v>
      </c>
      <c r="I31" t="str">
        <f t="shared" si="0"/>
        <v>35/2016</v>
      </c>
      <c r="J31" t="str">
        <f t="shared" si="1"/>
        <v>Rakonjac Nikola</v>
      </c>
      <c r="L31" s="68" t="s">
        <v>253</v>
      </c>
    </row>
    <row r="32" spans="1:12" ht="15">
      <c r="A32" s="71" t="s">
        <v>147</v>
      </c>
      <c r="B32" s="71" t="s">
        <v>256</v>
      </c>
      <c r="C32" s="71" t="s">
        <v>81</v>
      </c>
      <c r="D32" s="71" t="s">
        <v>178</v>
      </c>
      <c r="E32" s="71" t="s">
        <v>105</v>
      </c>
      <c r="F32" s="71" t="s">
        <v>71</v>
      </c>
      <c r="G32" s="71" t="s">
        <v>75</v>
      </c>
      <c r="I32" t="str">
        <f t="shared" si="0"/>
        <v>37/2016</v>
      </c>
      <c r="J32" t="str">
        <f t="shared" si="1"/>
        <v>Drašković Milica</v>
      </c>
      <c r="L32" s="68" t="s">
        <v>252</v>
      </c>
    </row>
    <row r="33" spans="1:10" ht="15">
      <c r="A33" s="71" t="s">
        <v>148</v>
      </c>
      <c r="B33" s="71" t="s">
        <v>256</v>
      </c>
      <c r="C33" s="71" t="s">
        <v>202</v>
      </c>
      <c r="D33" s="71" t="s">
        <v>261</v>
      </c>
      <c r="E33" s="71" t="s">
        <v>105</v>
      </c>
      <c r="F33" s="71" t="s">
        <v>71</v>
      </c>
      <c r="G33" s="71" t="s">
        <v>75</v>
      </c>
      <c r="I33" t="str">
        <f t="shared" si="0"/>
        <v>38/2016</v>
      </c>
      <c r="J33" t="str">
        <f t="shared" si="1"/>
        <v>Raičević Dragana</v>
      </c>
    </row>
    <row r="34" spans="1:10" ht="15">
      <c r="A34" s="71" t="s">
        <v>151</v>
      </c>
      <c r="B34" s="71" t="s">
        <v>256</v>
      </c>
      <c r="C34" s="71" t="s">
        <v>182</v>
      </c>
      <c r="D34" s="71" t="s">
        <v>350</v>
      </c>
      <c r="E34" s="71" t="s">
        <v>105</v>
      </c>
      <c r="F34" s="71" t="s">
        <v>71</v>
      </c>
      <c r="G34" s="71" t="s">
        <v>75</v>
      </c>
      <c r="I34" t="str">
        <f t="shared" si="0"/>
        <v>39/2016</v>
      </c>
      <c r="J34" t="str">
        <f t="shared" si="1"/>
        <v>Teofilov Branko</v>
      </c>
    </row>
    <row r="35" spans="1:10" ht="15">
      <c r="A35" s="71" t="s">
        <v>153</v>
      </c>
      <c r="B35" s="71" t="s">
        <v>256</v>
      </c>
      <c r="C35" s="71" t="s">
        <v>96</v>
      </c>
      <c r="D35" s="71" t="s">
        <v>351</v>
      </c>
      <c r="E35" s="71" t="s">
        <v>105</v>
      </c>
      <c r="F35" s="71" t="s">
        <v>71</v>
      </c>
      <c r="G35" s="71" t="s">
        <v>75</v>
      </c>
      <c r="I35" t="str">
        <f t="shared" si="0"/>
        <v>40/2016</v>
      </c>
      <c r="J35" t="str">
        <f t="shared" si="1"/>
        <v>Ostojić Sofija</v>
      </c>
    </row>
    <row r="36" spans="1:10" ht="15">
      <c r="A36" s="71" t="s">
        <v>154</v>
      </c>
      <c r="B36" s="71" t="s">
        <v>256</v>
      </c>
      <c r="C36" s="71" t="s">
        <v>204</v>
      </c>
      <c r="D36" s="71" t="s">
        <v>205</v>
      </c>
      <c r="E36" s="71" t="s">
        <v>105</v>
      </c>
      <c r="F36" s="71" t="s">
        <v>71</v>
      </c>
      <c r="G36" s="71" t="s">
        <v>75</v>
      </c>
      <c r="I36" t="str">
        <f t="shared" si="0"/>
        <v>41/2016</v>
      </c>
      <c r="J36" t="str">
        <f t="shared" si="1"/>
        <v>Piper Miroslav</v>
      </c>
    </row>
    <row r="37" spans="1:10" ht="15">
      <c r="A37" s="71" t="s">
        <v>71</v>
      </c>
      <c r="B37" s="71" t="s">
        <v>72</v>
      </c>
      <c r="C37" s="71" t="s">
        <v>212</v>
      </c>
      <c r="D37" s="71" t="s">
        <v>213</v>
      </c>
      <c r="E37" s="71" t="s">
        <v>105</v>
      </c>
      <c r="F37" s="71" t="s">
        <v>76</v>
      </c>
      <c r="G37" s="71" t="s">
        <v>75</v>
      </c>
      <c r="I37" t="str">
        <f t="shared" si="0"/>
        <v>1/2015</v>
      </c>
      <c r="J37" t="str">
        <f t="shared" si="1"/>
        <v>Ratković Vasilije</v>
      </c>
    </row>
    <row r="38" spans="1:10" ht="15">
      <c r="A38" s="71" t="s">
        <v>78</v>
      </c>
      <c r="B38" s="71" t="s">
        <v>72</v>
      </c>
      <c r="C38" s="71" t="s">
        <v>214</v>
      </c>
      <c r="D38" s="71" t="s">
        <v>215</v>
      </c>
      <c r="E38" s="71" t="s">
        <v>105</v>
      </c>
      <c r="F38" s="71" t="s">
        <v>76</v>
      </c>
      <c r="G38" s="71" t="s">
        <v>75</v>
      </c>
      <c r="I38" t="str">
        <f t="shared" si="0"/>
        <v>4/2015</v>
      </c>
      <c r="J38" t="str">
        <f t="shared" si="1"/>
        <v>Trle Sead</v>
      </c>
    </row>
    <row r="39" spans="1:10" ht="15">
      <c r="A39" s="71" t="s">
        <v>82</v>
      </c>
      <c r="B39" s="71" t="s">
        <v>72</v>
      </c>
      <c r="C39" s="71" t="s">
        <v>216</v>
      </c>
      <c r="D39" s="71" t="s">
        <v>217</v>
      </c>
      <c r="E39" s="71" t="s">
        <v>105</v>
      </c>
      <c r="F39" s="71" t="s">
        <v>76</v>
      </c>
      <c r="G39" s="71" t="s">
        <v>75</v>
      </c>
      <c r="I39" t="str">
        <f t="shared" si="0"/>
        <v>6/2015</v>
      </c>
      <c r="J39" t="str">
        <f t="shared" si="1"/>
        <v>Vesković Ivan</v>
      </c>
    </row>
    <row r="40" spans="1:10" ht="15">
      <c r="A40" s="71" t="s">
        <v>84</v>
      </c>
      <c r="B40" s="71" t="s">
        <v>72</v>
      </c>
      <c r="C40" s="71" t="s">
        <v>100</v>
      </c>
      <c r="D40" s="71" t="s">
        <v>218</v>
      </c>
      <c r="E40" s="71" t="s">
        <v>105</v>
      </c>
      <c r="F40" s="71" t="s">
        <v>76</v>
      </c>
      <c r="G40" s="71" t="s">
        <v>75</v>
      </c>
      <c r="I40" t="str">
        <f t="shared" si="0"/>
        <v>7/2015</v>
      </c>
      <c r="J40" t="str">
        <f t="shared" si="1"/>
        <v>Milosavljević Sara</v>
      </c>
    </row>
    <row r="41" spans="1:10" ht="15">
      <c r="A41" s="71" t="s">
        <v>87</v>
      </c>
      <c r="B41" s="71" t="s">
        <v>72</v>
      </c>
      <c r="C41" s="71" t="s">
        <v>127</v>
      </c>
      <c r="D41" s="71" t="s">
        <v>170</v>
      </c>
      <c r="E41" s="71" t="s">
        <v>105</v>
      </c>
      <c r="F41" s="71" t="s">
        <v>76</v>
      </c>
      <c r="G41" s="71" t="s">
        <v>75</v>
      </c>
      <c r="I41" t="str">
        <f t="shared" si="0"/>
        <v>8/2015</v>
      </c>
      <c r="J41" t="str">
        <f t="shared" si="1"/>
        <v>Čelebić Luka</v>
      </c>
    </row>
    <row r="42" spans="1:10" ht="15">
      <c r="A42" s="71" t="s">
        <v>95</v>
      </c>
      <c r="B42" s="71" t="s">
        <v>72</v>
      </c>
      <c r="C42" s="71" t="s">
        <v>175</v>
      </c>
      <c r="D42" s="71" t="s">
        <v>97</v>
      </c>
      <c r="E42" s="71" t="s">
        <v>105</v>
      </c>
      <c r="F42" s="71" t="s">
        <v>76</v>
      </c>
      <c r="G42" s="71" t="s">
        <v>75</v>
      </c>
      <c r="I42" t="str">
        <f t="shared" si="0"/>
        <v>12/2015</v>
      </c>
      <c r="J42" t="str">
        <f t="shared" si="1"/>
        <v>Vlahović Aleksandar</v>
      </c>
    </row>
    <row r="43" spans="1:10" ht="15">
      <c r="A43" s="71" t="s">
        <v>98</v>
      </c>
      <c r="B43" s="71" t="s">
        <v>72</v>
      </c>
      <c r="C43" s="71" t="s">
        <v>221</v>
      </c>
      <c r="D43" s="71" t="s">
        <v>222</v>
      </c>
      <c r="E43" s="71" t="s">
        <v>105</v>
      </c>
      <c r="F43" s="71" t="s">
        <v>76</v>
      </c>
      <c r="G43" s="71" t="s">
        <v>75</v>
      </c>
      <c r="I43" t="str">
        <f t="shared" si="0"/>
        <v>13/2015</v>
      </c>
      <c r="J43" t="str">
        <f t="shared" si="1"/>
        <v>Vasić Jovan</v>
      </c>
    </row>
    <row r="44" spans="1:10" ht="15">
      <c r="A44" s="71" t="s">
        <v>110</v>
      </c>
      <c r="B44" s="71" t="s">
        <v>72</v>
      </c>
      <c r="C44" s="71" t="s">
        <v>224</v>
      </c>
      <c r="D44" s="71" t="s">
        <v>225</v>
      </c>
      <c r="E44" s="71" t="s">
        <v>105</v>
      </c>
      <c r="F44" s="71" t="s">
        <v>76</v>
      </c>
      <c r="G44" s="71" t="s">
        <v>75</v>
      </c>
      <c r="I44" t="str">
        <f t="shared" si="0"/>
        <v>18/2015</v>
      </c>
      <c r="J44" t="str">
        <f t="shared" si="1"/>
        <v>Zindović Tamara</v>
      </c>
    </row>
    <row r="45" spans="1:10" ht="15">
      <c r="A45" s="71" t="s">
        <v>121</v>
      </c>
      <c r="B45" s="71" t="s">
        <v>72</v>
      </c>
      <c r="C45" s="71" t="s">
        <v>199</v>
      </c>
      <c r="D45" s="71" t="s">
        <v>227</v>
      </c>
      <c r="E45" s="71" t="s">
        <v>105</v>
      </c>
      <c r="F45" s="71" t="s">
        <v>76</v>
      </c>
      <c r="G45" s="71" t="s">
        <v>75</v>
      </c>
      <c r="I45" t="str">
        <f t="shared" si="0"/>
        <v>24/2015</v>
      </c>
      <c r="J45" t="str">
        <f t="shared" si="1"/>
        <v>Šćepović Anđela</v>
      </c>
    </row>
    <row r="46" spans="1:10" ht="15">
      <c r="A46" s="71" t="s">
        <v>124</v>
      </c>
      <c r="B46" s="71" t="s">
        <v>72</v>
      </c>
      <c r="C46" s="71" t="s">
        <v>229</v>
      </c>
      <c r="D46" s="71" t="s">
        <v>230</v>
      </c>
      <c r="E46" s="71" t="s">
        <v>105</v>
      </c>
      <c r="F46" s="71" t="s">
        <v>76</v>
      </c>
      <c r="G46" s="71" t="s">
        <v>75</v>
      </c>
      <c r="I46" t="str">
        <f t="shared" si="0"/>
        <v>26/2015</v>
      </c>
      <c r="J46" t="str">
        <f t="shared" si="1"/>
        <v>Stojanović Maja</v>
      </c>
    </row>
    <row r="47" spans="1:10" ht="15">
      <c r="A47" s="71" t="s">
        <v>128</v>
      </c>
      <c r="B47" s="71" t="s">
        <v>72</v>
      </c>
      <c r="C47" s="71" t="s">
        <v>231</v>
      </c>
      <c r="D47" s="71" t="s">
        <v>232</v>
      </c>
      <c r="E47" s="71" t="s">
        <v>105</v>
      </c>
      <c r="F47" s="71" t="s">
        <v>76</v>
      </c>
      <c r="G47" s="71" t="s">
        <v>75</v>
      </c>
      <c r="I47" t="str">
        <f t="shared" si="0"/>
        <v>29/2015</v>
      </c>
      <c r="J47" t="str">
        <f t="shared" si="1"/>
        <v>Vuković Veliša</v>
      </c>
    </row>
    <row r="48" spans="1:10" ht="15">
      <c r="A48" s="71" t="s">
        <v>147</v>
      </c>
      <c r="B48" s="71" t="s">
        <v>72</v>
      </c>
      <c r="C48" s="71" t="s">
        <v>235</v>
      </c>
      <c r="D48" s="71" t="s">
        <v>152</v>
      </c>
      <c r="E48" s="71" t="s">
        <v>105</v>
      </c>
      <c r="F48" s="71" t="s">
        <v>76</v>
      </c>
      <c r="G48" s="71" t="s">
        <v>75</v>
      </c>
      <c r="I48" t="str">
        <f t="shared" si="0"/>
        <v>37/2015</v>
      </c>
      <c r="J48" t="str">
        <f t="shared" si="1"/>
        <v>Radović Đorđe</v>
      </c>
    </row>
    <row r="49" spans="1:10" ht="15">
      <c r="A49" s="71" t="s">
        <v>82</v>
      </c>
      <c r="B49" s="71" t="s">
        <v>174</v>
      </c>
      <c r="C49" s="71" t="s">
        <v>236</v>
      </c>
      <c r="D49" s="71" t="s">
        <v>237</v>
      </c>
      <c r="E49" s="71" t="s">
        <v>105</v>
      </c>
      <c r="F49" s="71" t="s">
        <v>77</v>
      </c>
      <c r="G49" s="71" t="s">
        <v>75</v>
      </c>
      <c r="I49" t="str">
        <f t="shared" si="0"/>
        <v>6/2014</v>
      </c>
      <c r="J49" t="str">
        <f t="shared" si="1"/>
        <v>Lekić Nemanja</v>
      </c>
    </row>
    <row r="50" spans="1:10" ht="15">
      <c r="A50" s="71" t="s">
        <v>88</v>
      </c>
      <c r="B50" s="71" t="s">
        <v>174</v>
      </c>
      <c r="C50" s="71" t="s">
        <v>238</v>
      </c>
      <c r="D50" s="71" t="s">
        <v>89</v>
      </c>
      <c r="E50" s="71" t="s">
        <v>105</v>
      </c>
      <c r="F50" s="71" t="s">
        <v>77</v>
      </c>
      <c r="G50" s="71" t="s">
        <v>75</v>
      </c>
      <c r="I50" t="str">
        <f t="shared" si="0"/>
        <v>9/2014</v>
      </c>
      <c r="J50" t="str">
        <f t="shared" si="1"/>
        <v>Todorović Nenad</v>
      </c>
    </row>
    <row r="51" spans="1:10" ht="15">
      <c r="A51" s="71" t="s">
        <v>98</v>
      </c>
      <c r="B51" s="71" t="s">
        <v>174</v>
      </c>
      <c r="C51" s="71" t="s">
        <v>133</v>
      </c>
      <c r="D51" s="71" t="s">
        <v>239</v>
      </c>
      <c r="E51" s="71" t="s">
        <v>105</v>
      </c>
      <c r="F51" s="71" t="s">
        <v>77</v>
      </c>
      <c r="G51" s="71" t="s">
        <v>75</v>
      </c>
      <c r="I51" t="str">
        <f t="shared" si="0"/>
        <v>13/2014</v>
      </c>
      <c r="J51" t="str">
        <f t="shared" si="1"/>
        <v>Novčić Stefan</v>
      </c>
    </row>
    <row r="52" spans="1:10" ht="15">
      <c r="A52" s="71" t="s">
        <v>112</v>
      </c>
      <c r="B52" s="71" t="s">
        <v>174</v>
      </c>
      <c r="C52" s="71" t="s">
        <v>240</v>
      </c>
      <c r="D52" s="71" t="s">
        <v>241</v>
      </c>
      <c r="E52" s="71" t="s">
        <v>105</v>
      </c>
      <c r="F52" s="71" t="s">
        <v>77</v>
      </c>
      <c r="G52" s="71" t="s">
        <v>75</v>
      </c>
      <c r="I52" t="str">
        <f t="shared" si="0"/>
        <v>20/2014</v>
      </c>
      <c r="J52" t="str">
        <f t="shared" si="1"/>
        <v>Muminović Selmir</v>
      </c>
    </row>
    <row r="53" spans="1:10" ht="15">
      <c r="A53" s="71" t="s">
        <v>115</v>
      </c>
      <c r="B53" s="71" t="s">
        <v>174</v>
      </c>
      <c r="C53" s="71" t="s">
        <v>202</v>
      </c>
      <c r="D53" s="71" t="s">
        <v>242</v>
      </c>
      <c r="E53" s="71" t="s">
        <v>105</v>
      </c>
      <c r="F53" s="71" t="s">
        <v>77</v>
      </c>
      <c r="G53" s="71" t="s">
        <v>75</v>
      </c>
      <c r="I53" t="str">
        <f t="shared" si="0"/>
        <v>22/2014</v>
      </c>
      <c r="J53" t="str">
        <f t="shared" si="1"/>
        <v> Dulović Dragana</v>
      </c>
    </row>
    <row r="54" spans="1:10" ht="15">
      <c r="A54" s="71" t="s">
        <v>125</v>
      </c>
      <c r="B54" s="71" t="s">
        <v>174</v>
      </c>
      <c r="C54" s="71" t="s">
        <v>243</v>
      </c>
      <c r="D54" s="71" t="s">
        <v>244</v>
      </c>
      <c r="E54" s="71" t="s">
        <v>105</v>
      </c>
      <c r="F54" s="71" t="s">
        <v>77</v>
      </c>
      <c r="G54" s="71" t="s">
        <v>75</v>
      </c>
      <c r="I54" t="str">
        <f aca="true" t="shared" si="2" ref="I54:I60">CONCATENATE(A54,"/",B54)</f>
        <v>27/2014</v>
      </c>
      <c r="J54" t="str">
        <f aca="true" t="shared" si="3" ref="J54:J60">CONCATENATE(D54," ",C54)</f>
        <v>Knežević Branislav</v>
      </c>
    </row>
    <row r="55" spans="1:10" ht="15">
      <c r="A55" s="71" t="s">
        <v>142</v>
      </c>
      <c r="B55" s="71" t="s">
        <v>174</v>
      </c>
      <c r="C55" s="71" t="s">
        <v>245</v>
      </c>
      <c r="D55" s="71" t="s">
        <v>246</v>
      </c>
      <c r="E55" s="71" t="s">
        <v>105</v>
      </c>
      <c r="F55" s="71" t="s">
        <v>77</v>
      </c>
      <c r="G55" s="71" t="s">
        <v>75</v>
      </c>
      <c r="I55" t="str">
        <f t="shared" si="2"/>
        <v>35/2014</v>
      </c>
      <c r="J55" t="str">
        <f t="shared" si="3"/>
        <v>Harović Damir</v>
      </c>
    </row>
    <row r="56" spans="1:10" ht="15">
      <c r="A56" s="71" t="s">
        <v>151</v>
      </c>
      <c r="B56" s="71" t="s">
        <v>174</v>
      </c>
      <c r="C56" s="71" t="s">
        <v>248</v>
      </c>
      <c r="D56" s="71" t="s">
        <v>249</v>
      </c>
      <c r="E56" s="71" t="s">
        <v>105</v>
      </c>
      <c r="F56" s="71" t="s">
        <v>77</v>
      </c>
      <c r="G56" s="71" t="s">
        <v>75</v>
      </c>
      <c r="I56" t="str">
        <f t="shared" si="2"/>
        <v>39/2014</v>
      </c>
      <c r="J56" t="str">
        <f t="shared" si="3"/>
        <v>Đurković Momir</v>
      </c>
    </row>
    <row r="57" spans="1:10" ht="15">
      <c r="A57" s="71" t="s">
        <v>154</v>
      </c>
      <c r="B57" s="71" t="s">
        <v>174</v>
      </c>
      <c r="C57" s="71" t="s">
        <v>155</v>
      </c>
      <c r="D57" s="71" t="s">
        <v>250</v>
      </c>
      <c r="E57" s="71" t="s">
        <v>105</v>
      </c>
      <c r="F57" s="71" t="s">
        <v>77</v>
      </c>
      <c r="G57" s="71" t="s">
        <v>75</v>
      </c>
      <c r="I57" t="str">
        <f t="shared" si="2"/>
        <v>41/2014</v>
      </c>
      <c r="J57" t="str">
        <f t="shared" si="3"/>
        <v>Dorongić Vladimir</v>
      </c>
    </row>
    <row r="58" spans="1:10" ht="15">
      <c r="A58" s="71" t="s">
        <v>71</v>
      </c>
      <c r="B58" s="71" t="s">
        <v>187</v>
      </c>
      <c r="C58" s="71" t="s">
        <v>143</v>
      </c>
      <c r="D58" s="71" t="s">
        <v>251</v>
      </c>
      <c r="E58" s="71" t="s">
        <v>105</v>
      </c>
      <c r="F58" s="71" t="s">
        <v>78</v>
      </c>
      <c r="G58" s="71" t="s">
        <v>75</v>
      </c>
      <c r="I58" t="str">
        <f t="shared" si="2"/>
        <v>1/2013</v>
      </c>
      <c r="J58" t="str">
        <f t="shared" si="3"/>
        <v>Rubežić Sava</v>
      </c>
    </row>
    <row r="59" spans="1:10" ht="15">
      <c r="A59" s="71" t="s">
        <v>111</v>
      </c>
      <c r="B59" s="71" t="s">
        <v>187</v>
      </c>
      <c r="C59" s="71" t="s">
        <v>352</v>
      </c>
      <c r="D59" s="71" t="s">
        <v>353</v>
      </c>
      <c r="E59" s="71" t="s">
        <v>105</v>
      </c>
      <c r="F59" s="71" t="s">
        <v>78</v>
      </c>
      <c r="G59" s="71" t="s">
        <v>75</v>
      </c>
      <c r="I59" t="str">
        <f t="shared" si="2"/>
        <v>19/2013</v>
      </c>
      <c r="J59" t="str">
        <f t="shared" si="3"/>
        <v>Mihailović Mijat</v>
      </c>
    </row>
    <row r="60" spans="1:10" ht="15">
      <c r="A60" s="71" t="s">
        <v>78</v>
      </c>
      <c r="B60" s="71" t="s">
        <v>75</v>
      </c>
      <c r="C60" s="71" t="s">
        <v>91</v>
      </c>
      <c r="D60" s="71" t="s">
        <v>354</v>
      </c>
      <c r="E60" s="71" t="s">
        <v>105</v>
      </c>
      <c r="F60" s="71" t="s">
        <v>80</v>
      </c>
      <c r="G60" s="71" t="s">
        <v>75</v>
      </c>
      <c r="I60" t="str">
        <f t="shared" si="2"/>
        <v>4/2012</v>
      </c>
      <c r="J60" t="str">
        <f t="shared" si="3"/>
        <v>Ranđić Nikola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</row>
    <row r="2" spans="1:21" ht="12.75">
      <c r="A2" s="77" t="s">
        <v>53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24</v>
      </c>
      <c r="P2" s="82"/>
      <c r="Q2" s="82"/>
      <c r="R2" s="83"/>
      <c r="S2" s="83"/>
      <c r="T2" s="83"/>
      <c r="U2" s="84"/>
    </row>
    <row r="3" spans="1:21" ht="21" customHeight="1">
      <c r="A3" s="85" t="s">
        <v>2</v>
      </c>
      <c r="B3" s="85"/>
      <c r="C3" s="85"/>
      <c r="D3" s="86" t="s">
        <v>3</v>
      </c>
      <c r="E3" s="86"/>
      <c r="F3" s="86"/>
      <c r="G3" s="86"/>
      <c r="H3" s="87" t="s">
        <v>56</v>
      </c>
      <c r="I3" s="87"/>
      <c r="J3" s="87"/>
      <c r="K3" s="87"/>
      <c r="L3" s="87"/>
      <c r="M3" s="87"/>
      <c r="N3" s="87"/>
      <c r="O3" s="87"/>
      <c r="P3" s="87"/>
      <c r="Q3" s="88" t="s">
        <v>61</v>
      </c>
      <c r="R3" s="88"/>
      <c r="S3" s="88"/>
      <c r="T3" s="88"/>
      <c r="U3" s="8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9" t="s">
        <v>4</v>
      </c>
      <c r="B5" s="92" t="s">
        <v>5</v>
      </c>
      <c r="C5" s="95" t="s">
        <v>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 t="s">
        <v>7</v>
      </c>
      <c r="U5" s="98" t="s">
        <v>8</v>
      </c>
    </row>
    <row r="6" spans="1:21" ht="21" customHeight="1">
      <c r="A6" s="90"/>
      <c r="B6" s="93"/>
      <c r="C6" s="40"/>
      <c r="D6" s="100" t="s">
        <v>9</v>
      </c>
      <c r="E6" s="100"/>
      <c r="F6" s="100"/>
      <c r="G6" s="100"/>
      <c r="H6" s="100"/>
      <c r="I6" s="100" t="s">
        <v>10</v>
      </c>
      <c r="J6" s="100"/>
      <c r="K6" s="100"/>
      <c r="L6" s="100" t="s">
        <v>11</v>
      </c>
      <c r="M6" s="100"/>
      <c r="N6" s="100"/>
      <c r="O6" s="100" t="s">
        <v>12</v>
      </c>
      <c r="P6" s="100"/>
      <c r="Q6" s="100"/>
      <c r="R6" s="100" t="s">
        <v>13</v>
      </c>
      <c r="S6" s="100"/>
      <c r="T6" s="96"/>
      <c r="U6" s="98"/>
    </row>
    <row r="7" spans="1:21" ht="21" customHeight="1" thickBot="1">
      <c r="A7" s="91"/>
      <c r="B7" s="94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7"/>
      <c r="U7" s="99"/>
    </row>
    <row r="8" spans="1:21" ht="13.5" thickTop="1">
      <c r="A8" s="66" t="str">
        <f>'C1'!I2</f>
        <v>2/2016</v>
      </c>
      <c r="B8" s="43" t="str">
        <f>'C1'!J2</f>
        <v>Elezović Robert</v>
      </c>
      <c r="C8" s="44"/>
      <c r="D8" s="45"/>
      <c r="E8" s="45">
        <v>1.8</v>
      </c>
      <c r="F8" s="44"/>
      <c r="G8" s="44"/>
      <c r="H8" s="44"/>
      <c r="I8" s="46"/>
      <c r="J8" s="46"/>
      <c r="K8" s="46"/>
      <c r="L8" s="46"/>
      <c r="M8" s="46"/>
      <c r="N8" s="46"/>
      <c r="O8" s="46">
        <v>2</v>
      </c>
      <c r="P8" s="47">
        <v>1.5</v>
      </c>
      <c r="Q8" s="46"/>
      <c r="R8" s="44"/>
      <c r="S8" s="44">
        <v>4</v>
      </c>
      <c r="T8" s="44">
        <f aca="true" t="shared" si="0" ref="T8:T37">SUM(D8:E8,O8,P8,MAX(R8,S8))</f>
        <v>9.3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3/2016</v>
      </c>
      <c r="B9" s="48" t="str">
        <f>'C1'!J3</f>
        <v>Vukčević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</v>
      </c>
      <c r="P9" s="52" t="s">
        <v>62</v>
      </c>
      <c r="Q9" s="51"/>
      <c r="R9" s="49"/>
      <c r="S9" s="49"/>
      <c r="T9" s="44">
        <f t="shared" si="0"/>
        <v>1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4/2016</v>
      </c>
      <c r="B10" s="48" t="str">
        <f>'C1'!J4</f>
        <v>Pejović Balša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62</v>
      </c>
      <c r="P10" s="52" t="s">
        <v>62</v>
      </c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'C1'!I5</f>
        <v>5/2016</v>
      </c>
      <c r="B11" s="48" t="str">
        <f>'C1'!J5</f>
        <v>Raičević Pavle</v>
      </c>
      <c r="C11" s="49"/>
      <c r="D11" s="50">
        <v>1.4</v>
      </c>
      <c r="E11" s="50">
        <v>1.4</v>
      </c>
      <c r="F11" s="49"/>
      <c r="G11" s="49"/>
      <c r="H11" s="49"/>
      <c r="I11" s="51"/>
      <c r="J11" s="51"/>
      <c r="K11" s="51"/>
      <c r="L11" s="51"/>
      <c r="M11" s="51"/>
      <c r="N11" s="51"/>
      <c r="O11" s="52">
        <v>4.5</v>
      </c>
      <c r="P11" s="52">
        <v>3.5</v>
      </c>
      <c r="Q11" s="51"/>
      <c r="R11" s="49"/>
      <c r="S11" s="49"/>
      <c r="T11" s="44">
        <f t="shared" si="0"/>
        <v>10.8</v>
      </c>
      <c r="U11" s="44" t="str">
        <f t="shared" si="1"/>
        <v>F</v>
      </c>
    </row>
    <row r="12" spans="1:21" ht="12.75">
      <c r="A12" s="67" t="str">
        <f>'C1'!I6</f>
        <v>6/2016</v>
      </c>
      <c r="B12" s="48" t="str">
        <f>'C1'!J6</f>
        <v>Pješivac Anja</v>
      </c>
      <c r="C12" s="49"/>
      <c r="D12" s="50">
        <v>0</v>
      </c>
      <c r="E12" s="50">
        <v>1.5</v>
      </c>
      <c r="F12" s="49"/>
      <c r="G12" s="49"/>
      <c r="H12" s="49"/>
      <c r="I12" s="51"/>
      <c r="J12" s="51"/>
      <c r="K12" s="51"/>
      <c r="L12" s="51"/>
      <c r="M12" s="51"/>
      <c r="N12" s="51"/>
      <c r="O12" s="52">
        <v>4</v>
      </c>
      <c r="P12" s="52">
        <v>5.5</v>
      </c>
      <c r="Q12" s="51"/>
      <c r="R12" s="49">
        <v>15</v>
      </c>
      <c r="S12" s="49">
        <v>26</v>
      </c>
      <c r="T12" s="44">
        <f t="shared" si="0"/>
        <v>37</v>
      </c>
      <c r="U12" s="44" t="str">
        <f t="shared" si="1"/>
        <v>F</v>
      </c>
    </row>
    <row r="13" spans="1:21" ht="12.75">
      <c r="A13" s="67" t="str">
        <f>'C1'!I7</f>
        <v>7/2016</v>
      </c>
      <c r="B13" s="48" t="str">
        <f>'C1'!J7</f>
        <v>Ćetković Petar</v>
      </c>
      <c r="C13" s="49"/>
      <c r="D13" s="50">
        <v>2.1</v>
      </c>
      <c r="E13" s="50">
        <v>2.5</v>
      </c>
      <c r="F13" s="49"/>
      <c r="G13" s="49"/>
      <c r="H13" s="49"/>
      <c r="I13" s="51"/>
      <c r="J13" s="51"/>
      <c r="K13" s="51"/>
      <c r="L13" s="51"/>
      <c r="M13" s="51"/>
      <c r="N13" s="51"/>
      <c r="O13" s="52">
        <v>10</v>
      </c>
      <c r="P13" s="52">
        <v>14</v>
      </c>
      <c r="Q13" s="51"/>
      <c r="R13" s="49">
        <v>32</v>
      </c>
      <c r="S13" s="49">
        <v>42</v>
      </c>
      <c r="T13" s="44">
        <f t="shared" si="0"/>
        <v>70.6</v>
      </c>
      <c r="U13" s="44" t="str">
        <f t="shared" si="1"/>
        <v>C</v>
      </c>
    </row>
    <row r="14" spans="1:21" ht="12.75">
      <c r="A14" s="67" t="str">
        <f>'C1'!I8</f>
        <v>8/2016</v>
      </c>
      <c r="B14" s="48" t="str">
        <f>'C1'!J8</f>
        <v>Motika-Raonić Dajana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 t="s">
        <v>62</v>
      </c>
      <c r="P14" t="s">
        <v>62</v>
      </c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'C1'!I9</f>
        <v>9/2016</v>
      </c>
      <c r="B15" s="48" t="str">
        <f>'C1'!J9</f>
        <v>Radenović Anja</v>
      </c>
      <c r="C15" s="49"/>
      <c r="D15" s="50">
        <v>0</v>
      </c>
      <c r="E15" s="50">
        <v>0</v>
      </c>
      <c r="F15" s="49"/>
      <c r="G15" s="49"/>
      <c r="H15" s="49"/>
      <c r="I15" s="51"/>
      <c r="J15" s="51"/>
      <c r="K15" s="51"/>
      <c r="L15" s="51"/>
      <c r="M15" s="51"/>
      <c r="N15" s="51"/>
      <c r="O15" s="52">
        <v>4.5</v>
      </c>
      <c r="P15" s="52">
        <v>3.5</v>
      </c>
      <c r="Q15" s="51"/>
      <c r="R15" s="49"/>
      <c r="S15" s="49"/>
      <c r="T15" s="44">
        <f t="shared" si="0"/>
        <v>8</v>
      </c>
      <c r="U15" s="44" t="str">
        <f t="shared" si="1"/>
        <v>F</v>
      </c>
    </row>
    <row r="16" spans="1:21" ht="12.75">
      <c r="A16" s="67" t="str">
        <f>'C1'!I10</f>
        <v>10/2016</v>
      </c>
      <c r="B16" s="48" t="str">
        <f>'C1'!J10</f>
        <v>Peličić Vaso</v>
      </c>
      <c r="C16" s="49"/>
      <c r="D16" s="50">
        <v>1.8</v>
      </c>
      <c r="E16" s="50">
        <v>1.8</v>
      </c>
      <c r="F16" s="49"/>
      <c r="G16" s="49"/>
      <c r="H16" s="49"/>
      <c r="I16" s="51"/>
      <c r="J16" s="51"/>
      <c r="K16" s="51"/>
      <c r="L16" s="51"/>
      <c r="M16" s="51"/>
      <c r="N16" s="51"/>
      <c r="O16" s="52">
        <v>4.5</v>
      </c>
      <c r="P16" s="52">
        <v>7.5</v>
      </c>
      <c r="Q16" s="51"/>
      <c r="R16" s="49">
        <v>15</v>
      </c>
      <c r="S16" s="49">
        <v>38</v>
      </c>
      <c r="T16" s="44">
        <f t="shared" si="0"/>
        <v>53.6</v>
      </c>
      <c r="U16" s="44" t="str">
        <f t="shared" si="1"/>
        <v>E</v>
      </c>
    </row>
    <row r="17" spans="1:21" ht="12.75">
      <c r="A17" s="67" t="str">
        <f>'C1'!I11</f>
        <v>11/2016</v>
      </c>
      <c r="B17" s="48" t="str">
        <f>'C1'!J11</f>
        <v>Drešaj Mimoza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 t="s">
        <v>62</v>
      </c>
      <c r="P17" s="52" t="s">
        <v>62</v>
      </c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'C1'!I12</f>
        <v>12/2016</v>
      </c>
      <c r="B18" s="48" t="str">
        <f>'C1'!J12</f>
        <v>Mitrović Matija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 t="s">
        <v>62</v>
      </c>
      <c r="P18" s="52" t="s">
        <v>62</v>
      </c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13/2016</v>
      </c>
      <c r="B19" s="48" t="str">
        <f>'C1'!J13</f>
        <v>Ulama Nikoleta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 t="s">
        <v>62</v>
      </c>
      <c r="P19" s="52" t="s">
        <v>62</v>
      </c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'C1'!I14</f>
        <v>14/2016</v>
      </c>
      <c r="B20" s="48" t="str">
        <f>'C1'!J14</f>
        <v>Marković Danijela</v>
      </c>
      <c r="C20" s="49"/>
      <c r="D20" s="50">
        <v>2.4</v>
      </c>
      <c r="E20" s="50">
        <v>2.5</v>
      </c>
      <c r="F20" s="49"/>
      <c r="G20" s="49"/>
      <c r="H20" s="49"/>
      <c r="I20" s="51"/>
      <c r="J20" s="51"/>
      <c r="K20" s="51"/>
      <c r="L20" s="51"/>
      <c r="M20" s="51"/>
      <c r="N20" s="51"/>
      <c r="O20" s="52">
        <v>17.5</v>
      </c>
      <c r="P20" s="52">
        <v>18</v>
      </c>
      <c r="Q20" s="51"/>
      <c r="R20" s="49"/>
      <c r="S20" s="49">
        <v>40</v>
      </c>
      <c r="T20" s="44">
        <f t="shared" si="0"/>
        <v>80.4</v>
      </c>
      <c r="U20" s="44" t="str">
        <f t="shared" si="1"/>
        <v>B</v>
      </c>
    </row>
    <row r="21" spans="1:21" ht="12.75">
      <c r="A21" s="67" t="str">
        <f>'C1'!I15</f>
        <v>15/2016</v>
      </c>
      <c r="B21" s="48" t="str">
        <f>'C1'!J15</f>
        <v>Ćorić Ivana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 t="s">
        <v>62</v>
      </c>
      <c r="P21" s="52" t="s">
        <v>62</v>
      </c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'C1'!I16</f>
        <v>16/2016</v>
      </c>
      <c r="B22" s="48" t="str">
        <f>'C1'!J16</f>
        <v>Maslak Mladen</v>
      </c>
      <c r="C22" s="49"/>
      <c r="D22" s="50">
        <v>0</v>
      </c>
      <c r="E22" s="50">
        <v>0</v>
      </c>
      <c r="F22" s="49"/>
      <c r="G22" s="49"/>
      <c r="H22" s="49"/>
      <c r="I22" s="51"/>
      <c r="J22" s="51"/>
      <c r="K22" s="51"/>
      <c r="L22" s="51"/>
      <c r="M22" s="51"/>
      <c r="N22" s="51"/>
      <c r="O22" s="52">
        <v>2</v>
      </c>
      <c r="P22" s="52">
        <v>5.5</v>
      </c>
      <c r="Q22" s="51"/>
      <c r="R22" s="49"/>
      <c r="S22" s="49">
        <v>0</v>
      </c>
      <c r="T22" s="44">
        <f t="shared" si="0"/>
        <v>7.5</v>
      </c>
      <c r="U22" s="44" t="str">
        <f t="shared" si="1"/>
        <v>F</v>
      </c>
    </row>
    <row r="23" spans="1:21" ht="12.75">
      <c r="A23" s="67" t="str">
        <f>'C1'!I17</f>
        <v>17/2016</v>
      </c>
      <c r="B23" s="48" t="str">
        <f>'C1'!J17</f>
        <v>Ivanović Viktor</v>
      </c>
      <c r="C23" s="49"/>
      <c r="D23" s="50"/>
      <c r="E23" s="50">
        <v>1.8</v>
      </c>
      <c r="F23" s="49"/>
      <c r="G23" s="49"/>
      <c r="H23" s="49"/>
      <c r="I23" s="51"/>
      <c r="J23" s="51"/>
      <c r="K23" s="51"/>
      <c r="L23" s="51"/>
      <c r="M23" s="51"/>
      <c r="N23" s="51"/>
      <c r="O23" s="52">
        <v>3.5</v>
      </c>
      <c r="P23" s="52">
        <v>5.5</v>
      </c>
      <c r="Q23" s="51"/>
      <c r="R23" s="49">
        <v>13</v>
      </c>
      <c r="S23" s="49">
        <v>20</v>
      </c>
      <c r="T23" s="44">
        <f t="shared" si="0"/>
        <v>30.8</v>
      </c>
      <c r="U23" s="44" t="str">
        <f t="shared" si="1"/>
        <v>F</v>
      </c>
    </row>
    <row r="24" spans="1:21" ht="12.75">
      <c r="A24" s="67" t="str">
        <f>'C1'!I18</f>
        <v>18/2016</v>
      </c>
      <c r="B24" s="48" t="str">
        <f>'C1'!J18</f>
        <v>Mrdak Dušan</v>
      </c>
      <c r="C24" s="49"/>
      <c r="D24" s="50">
        <v>0</v>
      </c>
      <c r="E24" s="50">
        <v>0</v>
      </c>
      <c r="F24" s="49"/>
      <c r="G24" s="49"/>
      <c r="H24" s="49"/>
      <c r="I24" s="51"/>
      <c r="J24" s="51"/>
      <c r="K24" s="51"/>
      <c r="L24" s="51"/>
      <c r="M24" s="51"/>
      <c r="N24" s="51"/>
      <c r="O24" s="52">
        <v>5.6</v>
      </c>
      <c r="P24" s="52">
        <v>9.5</v>
      </c>
      <c r="Q24" s="51"/>
      <c r="R24" s="49">
        <v>27</v>
      </c>
      <c r="S24" s="49">
        <v>34</v>
      </c>
      <c r="T24" s="44">
        <f t="shared" si="0"/>
        <v>49.1</v>
      </c>
      <c r="U24" s="44" t="str">
        <f t="shared" si="1"/>
        <v>E</v>
      </c>
    </row>
    <row r="25" spans="1:21" ht="12.75">
      <c r="A25" s="67" t="str">
        <f>'C1'!I19</f>
        <v>20/2016</v>
      </c>
      <c r="B25" s="48" t="str">
        <f>'C1'!J19</f>
        <v>Božović Ivona</v>
      </c>
      <c r="C25" s="49"/>
      <c r="D25" s="50">
        <v>1.8</v>
      </c>
      <c r="E25" s="50">
        <v>1.7</v>
      </c>
      <c r="F25" s="49"/>
      <c r="G25" s="49"/>
      <c r="H25" s="49"/>
      <c r="I25" s="51"/>
      <c r="J25" s="51"/>
      <c r="K25" s="51"/>
      <c r="L25" s="51"/>
      <c r="M25" s="51"/>
      <c r="N25" s="51"/>
      <c r="O25" s="52">
        <v>10</v>
      </c>
      <c r="P25" s="52">
        <v>11</v>
      </c>
      <c r="Q25" s="51"/>
      <c r="R25" s="49">
        <v>40</v>
      </c>
      <c r="S25" s="49"/>
      <c r="T25" s="44">
        <f t="shared" si="0"/>
        <v>64.5</v>
      </c>
      <c r="U25" s="44" t="str">
        <f t="shared" si="1"/>
        <v>D</v>
      </c>
    </row>
    <row r="26" spans="1:21" ht="12.75">
      <c r="A26" s="67" t="str">
        <f>'C1'!I20</f>
        <v>22/2016</v>
      </c>
      <c r="B26" s="48" t="str">
        <f>'C1'!J20</f>
        <v>Žižić Danijela</v>
      </c>
      <c r="C26" s="49"/>
      <c r="D26" s="50"/>
      <c r="E26" s="50">
        <v>1.8</v>
      </c>
      <c r="F26" s="49"/>
      <c r="G26" s="49"/>
      <c r="H26" s="49"/>
      <c r="I26" s="51"/>
      <c r="J26" s="51"/>
      <c r="K26" s="51"/>
      <c r="L26" s="51"/>
      <c r="M26" s="51"/>
      <c r="N26" s="51"/>
      <c r="O26" s="52">
        <v>3</v>
      </c>
      <c r="P26">
        <v>9</v>
      </c>
      <c r="Q26" s="51"/>
      <c r="R26" s="49">
        <v>28</v>
      </c>
      <c r="S26" s="49">
        <v>36</v>
      </c>
      <c r="T26" s="44">
        <f t="shared" si="0"/>
        <v>49.8</v>
      </c>
      <c r="U26" s="44" t="str">
        <f t="shared" si="1"/>
        <v>E</v>
      </c>
    </row>
    <row r="27" spans="1:21" ht="12.75">
      <c r="A27" s="67" t="str">
        <f>'C1'!I21</f>
        <v>23/2016</v>
      </c>
      <c r="B27" s="48" t="str">
        <f>'C1'!J21</f>
        <v>Veletić Marijana</v>
      </c>
      <c r="C27" s="49"/>
      <c r="D27" s="50">
        <v>2.4</v>
      </c>
      <c r="E27" s="50">
        <v>2.5</v>
      </c>
      <c r="F27" s="49"/>
      <c r="G27" s="49"/>
      <c r="H27" s="49"/>
      <c r="I27" s="51"/>
      <c r="J27" s="51"/>
      <c r="K27" s="51"/>
      <c r="L27" s="51"/>
      <c r="M27" s="51"/>
      <c r="N27" s="51"/>
      <c r="O27" s="52">
        <v>10</v>
      </c>
      <c r="P27" s="52">
        <v>15.5</v>
      </c>
      <c r="Q27" s="51"/>
      <c r="R27" s="49">
        <v>43</v>
      </c>
      <c r="S27" s="49"/>
      <c r="T27" s="44">
        <f t="shared" si="0"/>
        <v>73.4</v>
      </c>
      <c r="U27" s="44" t="str">
        <f t="shared" si="1"/>
        <v>C</v>
      </c>
    </row>
    <row r="28" spans="1:21" ht="12.75">
      <c r="A28" s="67" t="str">
        <f>'C1'!I22</f>
        <v>24/2016</v>
      </c>
      <c r="B28" s="48" t="str">
        <f>'C1'!J22</f>
        <v>Obradović Bojana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 t="s">
        <v>62</v>
      </c>
      <c r="P28" s="52" t="s">
        <v>62</v>
      </c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'C1'!I23</f>
        <v>25/2016</v>
      </c>
      <c r="B29" s="48" t="str">
        <f>'C1'!J23</f>
        <v>Bojović Anđela</v>
      </c>
      <c r="C29" s="49"/>
      <c r="D29" s="50">
        <v>1.3</v>
      </c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</v>
      </c>
      <c r="P29" s="52" t="s">
        <v>62</v>
      </c>
      <c r="Q29" s="51"/>
      <c r="R29" s="49"/>
      <c r="S29" s="49"/>
      <c r="T29" s="44">
        <f t="shared" si="0"/>
        <v>2.3</v>
      </c>
      <c r="U29" s="44" t="str">
        <f t="shared" si="1"/>
        <v>F</v>
      </c>
    </row>
    <row r="30" spans="1:21" ht="12.75">
      <c r="A30" s="67" t="str">
        <f>'C1'!I24</f>
        <v>26/2016</v>
      </c>
      <c r="B30" s="48" t="str">
        <f>'C1'!J24</f>
        <v>Ćuković Aleksa</v>
      </c>
      <c r="C30" s="49"/>
      <c r="D30" s="50">
        <v>2.4</v>
      </c>
      <c r="E30" s="50">
        <v>2.5</v>
      </c>
      <c r="F30" s="49"/>
      <c r="G30" s="49"/>
      <c r="H30" s="49"/>
      <c r="I30" s="51"/>
      <c r="J30" s="51"/>
      <c r="K30" s="51"/>
      <c r="L30" s="51"/>
      <c r="M30" s="51"/>
      <c r="N30" s="51"/>
      <c r="O30" s="52">
        <v>12.5</v>
      </c>
      <c r="P30" s="52">
        <v>19.5</v>
      </c>
      <c r="Q30" s="51"/>
      <c r="R30" s="49">
        <v>42</v>
      </c>
      <c r="S30" s="49">
        <v>44</v>
      </c>
      <c r="T30" s="44">
        <f t="shared" si="0"/>
        <v>80.9</v>
      </c>
      <c r="U30" s="44" t="str">
        <f t="shared" si="1"/>
        <v>B</v>
      </c>
    </row>
    <row r="31" spans="1:21" ht="12.75">
      <c r="A31" s="67" t="str">
        <f>'C1'!I25</f>
        <v>27/2016</v>
      </c>
      <c r="B31" s="48" t="str">
        <f>'C1'!J25</f>
        <v>Žižek Dajana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 t="s">
        <v>62</v>
      </c>
      <c r="P31" s="52" t="s">
        <v>62</v>
      </c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28/2016</v>
      </c>
      <c r="B32" s="48" t="str">
        <f>'C1'!J26</f>
        <v>Stanić Dejana</v>
      </c>
      <c r="C32" s="49"/>
      <c r="D32" s="50">
        <v>2.3</v>
      </c>
      <c r="E32" s="50">
        <v>2.5</v>
      </c>
      <c r="F32" s="49"/>
      <c r="G32" s="49"/>
      <c r="H32" s="49"/>
      <c r="I32" s="51"/>
      <c r="J32" s="51"/>
      <c r="K32" s="51"/>
      <c r="L32" s="51"/>
      <c r="M32" s="51"/>
      <c r="N32" s="51"/>
      <c r="O32" s="52">
        <v>13</v>
      </c>
      <c r="P32" s="52">
        <v>17.5</v>
      </c>
      <c r="Q32" s="51"/>
      <c r="R32" s="49"/>
      <c r="S32" s="49">
        <v>49</v>
      </c>
      <c r="T32" s="44">
        <f t="shared" si="0"/>
        <v>84.3</v>
      </c>
      <c r="U32" s="44" t="str">
        <f t="shared" si="1"/>
        <v>B</v>
      </c>
    </row>
    <row r="33" spans="1:21" ht="12.75">
      <c r="A33" s="67" t="str">
        <f>'C1'!I27</f>
        <v>29/2016</v>
      </c>
      <c r="B33" s="48" t="str">
        <f>'C1'!J27</f>
        <v>Spasojević Damjan</v>
      </c>
      <c r="C33" s="49"/>
      <c r="D33" s="50">
        <v>1.8</v>
      </c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3.5</v>
      </c>
      <c r="P33" s="52">
        <v>10</v>
      </c>
      <c r="Q33" s="51"/>
      <c r="R33" s="49">
        <v>24</v>
      </c>
      <c r="S33" s="53">
        <v>35</v>
      </c>
      <c r="T33" s="44">
        <f t="shared" si="0"/>
        <v>50.3</v>
      </c>
      <c r="U33" s="44" t="str">
        <f t="shared" si="1"/>
        <v>E</v>
      </c>
    </row>
    <row r="34" spans="1:21" ht="12.75">
      <c r="A34" s="67" t="str">
        <f>'C1'!I28</f>
        <v>30/2016</v>
      </c>
      <c r="B34" s="48" t="str">
        <f>'C1'!J28</f>
        <v>Drašković Jovana</v>
      </c>
      <c r="C34" s="49"/>
      <c r="D34" s="50">
        <v>1.8</v>
      </c>
      <c r="E34" s="50">
        <v>2.1</v>
      </c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>
        <v>14</v>
      </c>
      <c r="Q34" s="51"/>
      <c r="R34" s="49">
        <v>44</v>
      </c>
      <c r="S34" s="53"/>
      <c r="T34" s="44">
        <f t="shared" si="0"/>
        <v>75.9</v>
      </c>
      <c r="U34" s="44" t="str">
        <f t="shared" si="1"/>
        <v>C</v>
      </c>
    </row>
    <row r="35" spans="1:21" ht="12.75">
      <c r="A35" s="67" t="str">
        <f>'C1'!I29</f>
        <v>31/2016</v>
      </c>
      <c r="B35" s="48" t="str">
        <f>'C1'!J29</f>
        <v>Ivanović Nikola</v>
      </c>
      <c r="C35" s="49"/>
      <c r="D35" s="50">
        <v>0</v>
      </c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13</v>
      </c>
      <c r="P35" s="52">
        <v>9.5</v>
      </c>
      <c r="Q35" s="51"/>
      <c r="R35" s="49">
        <v>32</v>
      </c>
      <c r="S35" s="53"/>
      <c r="T35" s="44">
        <f t="shared" si="0"/>
        <v>54.5</v>
      </c>
      <c r="U35" s="44" t="str">
        <f t="shared" si="1"/>
        <v>E</v>
      </c>
    </row>
    <row r="36" spans="1:21" ht="12.75">
      <c r="A36" s="67" t="str">
        <f>'C1'!I30</f>
        <v>32/2016</v>
      </c>
      <c r="B36" s="48" t="str">
        <f>'C1'!J30</f>
        <v>Ranković Dalibor</v>
      </c>
      <c r="C36" s="49"/>
      <c r="D36" s="50">
        <v>1.3</v>
      </c>
      <c r="E36" s="50">
        <v>0</v>
      </c>
      <c r="F36" s="49"/>
      <c r="G36" s="49"/>
      <c r="H36" s="49"/>
      <c r="I36" s="51"/>
      <c r="J36" s="51"/>
      <c r="K36" s="51"/>
      <c r="L36" s="51"/>
      <c r="M36" s="51"/>
      <c r="N36" s="51"/>
      <c r="O36" s="52">
        <v>7</v>
      </c>
      <c r="P36" s="52">
        <v>10</v>
      </c>
      <c r="Q36" s="51"/>
      <c r="R36" s="49">
        <v>21</v>
      </c>
      <c r="S36" s="53">
        <v>34</v>
      </c>
      <c r="T36" s="44">
        <f t="shared" si="0"/>
        <v>52.3</v>
      </c>
      <c r="U36" s="44" t="str">
        <f t="shared" si="1"/>
        <v>E</v>
      </c>
    </row>
    <row r="37" spans="1:21" ht="12.75">
      <c r="A37" s="67" t="str">
        <f>'C1'!I31</f>
        <v>33/2016</v>
      </c>
      <c r="B37" s="48" t="str">
        <f>'C1'!J31</f>
        <v>Vukčević Dejana</v>
      </c>
      <c r="C37" s="49"/>
      <c r="D37" s="49">
        <v>1.8</v>
      </c>
      <c r="E37" s="49">
        <v>1.5</v>
      </c>
      <c r="F37" s="49"/>
      <c r="G37" s="49"/>
      <c r="H37" s="49"/>
      <c r="I37" s="51"/>
      <c r="J37" s="51"/>
      <c r="K37" s="51"/>
      <c r="L37" s="51"/>
      <c r="M37" s="51"/>
      <c r="N37" s="51"/>
      <c r="O37" s="52">
        <v>8</v>
      </c>
      <c r="P37" s="52">
        <v>7</v>
      </c>
      <c r="Q37" s="51"/>
      <c r="R37" s="49">
        <v>25</v>
      </c>
      <c r="S37" s="53">
        <v>33</v>
      </c>
      <c r="T37" s="49">
        <f t="shared" si="0"/>
        <v>51.3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75" t="s">
        <v>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6"/>
      <c r="U40" s="76"/>
    </row>
    <row r="41" spans="1:21" ht="12.75">
      <c r="A41" s="77" t="s">
        <v>53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81" t="s">
        <v>24</v>
      </c>
      <c r="P41" s="82"/>
      <c r="Q41" s="82"/>
      <c r="R41" s="83"/>
      <c r="S41" s="83"/>
      <c r="T41" s="83"/>
      <c r="U41" s="84"/>
    </row>
    <row r="42" spans="1:21" ht="21" customHeight="1">
      <c r="A42" s="85" t="s">
        <v>2</v>
      </c>
      <c r="B42" s="85"/>
      <c r="C42" s="85"/>
      <c r="D42" s="86" t="s">
        <v>3</v>
      </c>
      <c r="E42" s="86"/>
      <c r="F42" s="86"/>
      <c r="G42" s="86"/>
      <c r="H42" s="87" t="s">
        <v>56</v>
      </c>
      <c r="I42" s="87"/>
      <c r="J42" s="87"/>
      <c r="K42" s="87"/>
      <c r="L42" s="87"/>
      <c r="M42" s="87"/>
      <c r="N42" s="87"/>
      <c r="O42" s="87"/>
      <c r="P42" s="87"/>
      <c r="Q42" s="88" t="s">
        <v>61</v>
      </c>
      <c r="R42" s="88"/>
      <c r="S42" s="88"/>
      <c r="T42" s="88"/>
      <c r="U42" s="8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9" t="s">
        <v>4</v>
      </c>
      <c r="B44" s="92" t="s">
        <v>5</v>
      </c>
      <c r="C44" s="95" t="s">
        <v>6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 t="s">
        <v>7</v>
      </c>
      <c r="U44" s="98" t="s">
        <v>8</v>
      </c>
    </row>
    <row r="45" spans="1:21" ht="21" customHeight="1">
      <c r="A45" s="90"/>
      <c r="B45" s="93"/>
      <c r="C45" s="40"/>
      <c r="D45" s="100" t="s">
        <v>9</v>
      </c>
      <c r="E45" s="100"/>
      <c r="F45" s="100"/>
      <c r="G45" s="100"/>
      <c r="H45" s="100"/>
      <c r="I45" s="100" t="s">
        <v>10</v>
      </c>
      <c r="J45" s="100"/>
      <c r="K45" s="100"/>
      <c r="L45" s="100" t="s">
        <v>11</v>
      </c>
      <c r="M45" s="100"/>
      <c r="N45" s="100"/>
      <c r="O45" s="100" t="s">
        <v>12</v>
      </c>
      <c r="P45" s="100"/>
      <c r="Q45" s="100"/>
      <c r="R45" s="100" t="s">
        <v>13</v>
      </c>
      <c r="S45" s="100"/>
      <c r="T45" s="96"/>
      <c r="U45" s="98"/>
    </row>
    <row r="46" spans="1:21" ht="21" customHeight="1" thickBot="1">
      <c r="A46" s="91"/>
      <c r="B46" s="94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7"/>
      <c r="U46" s="99"/>
    </row>
    <row r="47" spans="1:21" ht="13.5" thickTop="1">
      <c r="A47" s="67" t="str">
        <f>'C1'!I32</f>
        <v>34/2016</v>
      </c>
      <c r="B47" s="48" t="str">
        <f>'C1'!J32</f>
        <v>Kalezić Maja</v>
      </c>
      <c r="C47" s="44"/>
      <c r="D47" s="45">
        <v>0</v>
      </c>
      <c r="E47" s="45">
        <v>1.8</v>
      </c>
      <c r="F47" s="44"/>
      <c r="G47" s="44"/>
      <c r="H47" s="44"/>
      <c r="I47" s="46"/>
      <c r="J47" s="46"/>
      <c r="K47" s="46"/>
      <c r="L47" s="46"/>
      <c r="M47" s="46"/>
      <c r="N47" s="46"/>
      <c r="O47" s="46">
        <v>5.5</v>
      </c>
      <c r="P47" s="47">
        <v>9</v>
      </c>
      <c r="Q47" s="46"/>
      <c r="R47" s="44">
        <v>29</v>
      </c>
      <c r="S47" s="44">
        <v>33</v>
      </c>
      <c r="T47" s="44">
        <f>SUM(D47:E47,O47,P47,MAX(R47,S47))</f>
        <v>49.3</v>
      </c>
      <c r="U47" s="44" t="str">
        <f aca="true" t="shared" si="2" ref="U47:U76">IF(T47&gt;89,"A",IF(T47&gt;79,"B",IF(T47&gt;69,"C",IF(T47&gt;59,"D",IF(T47&gt;49,"E","F")))))</f>
        <v>E</v>
      </c>
    </row>
    <row r="48" spans="1:21" ht="12.75">
      <c r="A48" s="67" t="str">
        <f>'C1'!I33</f>
        <v>35/2016</v>
      </c>
      <c r="B48" s="48" t="str">
        <f>'C1'!J33</f>
        <v>Đuričković Nevena</v>
      </c>
      <c r="C48" s="49"/>
      <c r="D48" s="50">
        <v>1.8</v>
      </c>
      <c r="E48" s="50">
        <v>0.8</v>
      </c>
      <c r="F48" s="49"/>
      <c r="G48" s="49"/>
      <c r="H48" s="49"/>
      <c r="I48" s="51"/>
      <c r="J48" s="51"/>
      <c r="K48" s="51"/>
      <c r="L48" s="51"/>
      <c r="M48" s="51"/>
      <c r="N48" s="51"/>
      <c r="O48" s="52">
        <v>3</v>
      </c>
      <c r="P48" s="52">
        <v>8.5</v>
      </c>
      <c r="Q48" s="51"/>
      <c r="R48" s="49">
        <v>28</v>
      </c>
      <c r="S48" s="49">
        <v>26</v>
      </c>
      <c r="T48" s="44">
        <f aca="true" t="shared" si="3" ref="T48:T76">SUM(D48:E48,O48,P48,MAX(R48,S48))</f>
        <v>42.1</v>
      </c>
      <c r="U48" s="44" t="str">
        <f t="shared" si="2"/>
        <v>F</v>
      </c>
    </row>
    <row r="49" spans="1:21" ht="12.75">
      <c r="A49" s="67" t="str">
        <f>'C1'!I34</f>
        <v>36/2016</v>
      </c>
      <c r="B49" s="48" t="str">
        <f>'C1'!J34</f>
        <v>Bisha Muhamed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 t="s">
        <v>62</v>
      </c>
      <c r="P49" s="52" t="s">
        <v>62</v>
      </c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'C1'!I35</f>
        <v>37/2016</v>
      </c>
      <c r="B50" s="48" t="str">
        <f>'C1'!J35</f>
        <v>Šestović Ivana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 t="s">
        <v>62</v>
      </c>
      <c r="P50" s="52" t="s">
        <v>62</v>
      </c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38/2016</v>
      </c>
      <c r="B51" s="48" t="str">
        <f>'C1'!J36</f>
        <v>Sutaj Aida</v>
      </c>
      <c r="C51" s="49"/>
      <c r="D51" s="50">
        <v>2.1</v>
      </c>
      <c r="E51" s="50">
        <v>0.8</v>
      </c>
      <c r="F51" s="49"/>
      <c r="G51" s="49"/>
      <c r="H51" s="49"/>
      <c r="I51" s="51"/>
      <c r="J51" s="51"/>
      <c r="K51" s="51"/>
      <c r="L51" s="51"/>
      <c r="M51" s="51"/>
      <c r="N51" s="51"/>
      <c r="O51" s="52">
        <v>4</v>
      </c>
      <c r="P51">
        <v>10.5</v>
      </c>
      <c r="Q51" s="51"/>
      <c r="R51" s="49">
        <v>28</v>
      </c>
      <c r="S51" s="49">
        <v>38</v>
      </c>
      <c r="T51" s="44">
        <f t="shared" si="3"/>
        <v>55.4</v>
      </c>
      <c r="U51" s="44" t="str">
        <f t="shared" si="2"/>
        <v>E</v>
      </c>
    </row>
    <row r="52" spans="1:21" ht="12.75">
      <c r="A52" s="67" t="str">
        <f>'C1'!I37</f>
        <v>39/2016</v>
      </c>
      <c r="B52" s="48" t="str">
        <f>'C1'!J37</f>
        <v>Kontić Vladimir</v>
      </c>
      <c r="C52" s="49"/>
      <c r="D52" s="50">
        <v>0</v>
      </c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 t="s">
        <v>62</v>
      </c>
      <c r="Q52" s="51"/>
      <c r="R52" s="49"/>
      <c r="S52" s="49"/>
      <c r="T52" s="44">
        <f t="shared" si="3"/>
        <v>2</v>
      </c>
      <c r="U52" s="44" t="str">
        <f t="shared" si="2"/>
        <v>F</v>
      </c>
    </row>
    <row r="53" spans="1:21" ht="12.75">
      <c r="A53" s="67" t="str">
        <f>'C1'!I38</f>
        <v>40/2016</v>
      </c>
      <c r="B53" s="48" t="str">
        <f>'C1'!J38</f>
        <v>Petrović Jovan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 t="s">
        <v>62</v>
      </c>
      <c r="P53" s="52" t="s">
        <v>62</v>
      </c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'C1'!I39</f>
        <v>42/2016</v>
      </c>
      <c r="B54" s="48" t="str">
        <f>'C1'!J39</f>
        <v>Knežević Iva</v>
      </c>
      <c r="C54" s="49"/>
      <c r="D54" s="50">
        <v>2.2</v>
      </c>
      <c r="E54" s="50">
        <v>2.5</v>
      </c>
      <c r="F54" s="49"/>
      <c r="G54" s="49"/>
      <c r="H54" s="49"/>
      <c r="I54" s="51"/>
      <c r="J54" s="51"/>
      <c r="K54" s="51"/>
      <c r="L54" s="51"/>
      <c r="M54" s="51"/>
      <c r="N54" s="51"/>
      <c r="O54" s="52">
        <v>10</v>
      </c>
      <c r="P54" s="52">
        <v>16.5</v>
      </c>
      <c r="Q54" s="51"/>
      <c r="R54" s="49"/>
      <c r="S54" s="49">
        <v>40</v>
      </c>
      <c r="T54" s="44">
        <f t="shared" si="3"/>
        <v>71.2</v>
      </c>
      <c r="U54" s="44" t="str">
        <f t="shared" si="2"/>
        <v>C</v>
      </c>
    </row>
    <row r="55" spans="1:21" ht="12.75">
      <c r="A55" s="67" t="str">
        <f>'C1'!I40</f>
        <v>43/2016</v>
      </c>
      <c r="B55" s="48" t="str">
        <f>'C1'!J40</f>
        <v>Stanojević Nikola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 t="s">
        <v>62</v>
      </c>
      <c r="P55" s="52" t="s">
        <v>62</v>
      </c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44/2016</v>
      </c>
      <c r="B56" s="48" t="str">
        <f>'C1'!J41</f>
        <v>Bulatović Bojana</v>
      </c>
      <c r="C56" s="49"/>
      <c r="D56" s="50">
        <v>0</v>
      </c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</v>
      </c>
      <c r="P56" s="52">
        <v>10</v>
      </c>
      <c r="Q56" s="51"/>
      <c r="R56" s="49">
        <v>25</v>
      </c>
      <c r="S56" s="49">
        <v>30</v>
      </c>
      <c r="T56" s="44">
        <f t="shared" si="3"/>
        <v>42</v>
      </c>
      <c r="U56" s="44" t="str">
        <f t="shared" si="2"/>
        <v>F</v>
      </c>
    </row>
    <row r="57" spans="1:21" ht="12.75">
      <c r="A57" s="67" t="str">
        <f>'C1'!I42</f>
        <v>45/2016</v>
      </c>
      <c r="B57" s="48" t="str">
        <f>'C1'!J42</f>
        <v>Tomašević Dejana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1</v>
      </c>
      <c r="P57" s="52" t="s">
        <v>62</v>
      </c>
      <c r="Q57" s="51"/>
      <c r="R57" s="49"/>
      <c r="S57" s="49"/>
      <c r="T57" s="44">
        <f t="shared" si="3"/>
        <v>1</v>
      </c>
      <c r="U57" s="44" t="str">
        <f t="shared" si="2"/>
        <v>F</v>
      </c>
    </row>
    <row r="58" spans="1:21" ht="12.75">
      <c r="A58" s="67" t="str">
        <f>'C1'!I43</f>
        <v>46/2016</v>
      </c>
      <c r="B58" s="48" t="str">
        <f>'C1'!J43</f>
        <v>Kadić Nikola</v>
      </c>
      <c r="C58" s="49"/>
      <c r="D58" s="50">
        <v>1.8</v>
      </c>
      <c r="E58" s="50">
        <v>1.7</v>
      </c>
      <c r="F58" s="49"/>
      <c r="G58" s="49"/>
      <c r="H58" s="49"/>
      <c r="I58" s="51"/>
      <c r="J58" s="51"/>
      <c r="K58" s="51"/>
      <c r="L58" s="51"/>
      <c r="M58" s="51"/>
      <c r="N58" s="51"/>
      <c r="O58" s="52">
        <v>7</v>
      </c>
      <c r="P58" s="52">
        <v>16</v>
      </c>
      <c r="Q58" s="51"/>
      <c r="R58" s="49">
        <v>35</v>
      </c>
      <c r="S58" s="49">
        <v>35</v>
      </c>
      <c r="T58" s="44">
        <f t="shared" si="3"/>
        <v>61.5</v>
      </c>
      <c r="U58" s="44" t="str">
        <f t="shared" si="2"/>
        <v>D</v>
      </c>
    </row>
    <row r="59" spans="1:21" ht="12.75">
      <c r="A59" s="67" t="str">
        <f>'C1'!I44</f>
        <v>47/2016</v>
      </c>
      <c r="B59" s="48" t="str">
        <f>'C1'!J44</f>
        <v>Camaj Mario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 t="s">
        <v>62</v>
      </c>
      <c r="P59" s="52" t="s">
        <v>62</v>
      </c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'C1'!I45</f>
        <v>48/2016</v>
      </c>
      <c r="B60" s="48" t="str">
        <f>'C1'!J45</f>
        <v>Miletić Tamara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2</v>
      </c>
      <c r="P60" s="52">
        <v>2</v>
      </c>
      <c r="Q60" s="51"/>
      <c r="R60" s="49">
        <v>9</v>
      </c>
      <c r="S60" s="49"/>
      <c r="T60" s="44">
        <f t="shared" si="3"/>
        <v>13</v>
      </c>
      <c r="U60" s="44" t="str">
        <f t="shared" si="2"/>
        <v>F</v>
      </c>
    </row>
    <row r="61" spans="1:21" ht="12.75">
      <c r="A61" s="67" t="str">
        <f>'C1'!I46</f>
        <v>49/2016</v>
      </c>
      <c r="B61" s="48" t="str">
        <f>'C1'!J46</f>
        <v>Pavlović Teodora</v>
      </c>
      <c r="C61" s="49"/>
      <c r="D61" s="50">
        <v>0</v>
      </c>
      <c r="E61" s="50">
        <v>0</v>
      </c>
      <c r="F61" s="49"/>
      <c r="G61" s="49"/>
      <c r="H61" s="49"/>
      <c r="I61" s="51"/>
      <c r="J61" s="51"/>
      <c r="K61" s="51"/>
      <c r="L61" s="51"/>
      <c r="M61" s="51"/>
      <c r="N61" s="51"/>
      <c r="O61" s="52">
        <v>2</v>
      </c>
      <c r="P61" s="52">
        <v>3</v>
      </c>
      <c r="Q61" s="51"/>
      <c r="R61" s="49">
        <v>10</v>
      </c>
      <c r="S61" s="49"/>
      <c r="T61" s="44">
        <f t="shared" si="3"/>
        <v>15</v>
      </c>
      <c r="U61" s="44" t="str">
        <f t="shared" si="2"/>
        <v>F</v>
      </c>
    </row>
    <row r="62" spans="1:21" ht="12.75">
      <c r="A62" s="67" t="str">
        <f>'C1'!I47</f>
        <v>50/2016</v>
      </c>
      <c r="B62" s="48" t="str">
        <f>'C1'!J47</f>
        <v>Vujošević Aleksa</v>
      </c>
      <c r="C62" s="49"/>
      <c r="D62" s="50">
        <v>0</v>
      </c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4</v>
      </c>
      <c r="P62" s="52">
        <v>8</v>
      </c>
      <c r="Q62" s="51"/>
      <c r="R62" s="49">
        <v>18</v>
      </c>
      <c r="S62" s="49">
        <v>41</v>
      </c>
      <c r="T62" s="44">
        <f t="shared" si="3"/>
        <v>53</v>
      </c>
      <c r="U62" s="44" t="str">
        <f t="shared" si="2"/>
        <v>E</v>
      </c>
    </row>
    <row r="63" spans="1:21" ht="12.75">
      <c r="A63" s="67" t="str">
        <f>'C1'!I48</f>
        <v>51/2016</v>
      </c>
      <c r="B63" s="48" t="str">
        <f>'C1'!J48</f>
        <v>Lekić Saša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 t="s">
        <v>62</v>
      </c>
      <c r="P63" s="52" t="s">
        <v>62</v>
      </c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52/2016</v>
      </c>
      <c r="B64" s="48" t="str">
        <f>'C1'!J49</f>
        <v>Vujović Petar</v>
      </c>
      <c r="C64" s="49"/>
      <c r="D64" s="50">
        <v>2.4</v>
      </c>
      <c r="E64" s="50">
        <v>2.5</v>
      </c>
      <c r="F64" s="49"/>
      <c r="G64" s="49"/>
      <c r="H64" s="49"/>
      <c r="I64" s="51"/>
      <c r="J64" s="51"/>
      <c r="K64" s="51"/>
      <c r="L64" s="51"/>
      <c r="M64" s="51"/>
      <c r="N64" s="51"/>
      <c r="O64" s="52">
        <v>20</v>
      </c>
      <c r="P64" s="52">
        <v>19.5</v>
      </c>
      <c r="Q64" s="51"/>
      <c r="R64" s="49">
        <v>41</v>
      </c>
      <c r="S64" s="49">
        <v>45</v>
      </c>
      <c r="T64" s="44">
        <f t="shared" si="3"/>
        <v>89.4</v>
      </c>
      <c r="U64" s="44" t="str">
        <f t="shared" si="2"/>
        <v>A</v>
      </c>
    </row>
    <row r="65" spans="1:21" ht="12.75">
      <c r="A65" s="67" t="str">
        <f>'C1'!I50</f>
        <v>53/2016</v>
      </c>
      <c r="B65" s="48" t="str">
        <f>'C1'!J50</f>
        <v>Adžagić Džemal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 t="s">
        <v>62</v>
      </c>
      <c r="P65" s="52" t="s">
        <v>62</v>
      </c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54/2016</v>
      </c>
      <c r="B66" s="48" t="str">
        <f>'C1'!J51</f>
        <v>Mitrić Jelena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 t="s">
        <v>62</v>
      </c>
      <c r="P66" s="52" t="s">
        <v>62</v>
      </c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'C1'!I52</f>
        <v>55/2016</v>
      </c>
      <c r="B67" s="48" t="str">
        <f>'C1'!J52</f>
        <v>Bošković Andrijana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 t="s">
        <v>62</v>
      </c>
      <c r="P67" s="52" t="s">
        <v>62</v>
      </c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56/2016</v>
      </c>
      <c r="B68" s="48" t="str">
        <f>'C1'!J53</f>
        <v>Milosavljević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14.5</v>
      </c>
      <c r="P68" s="52" t="s">
        <v>62</v>
      </c>
      <c r="Q68" s="51"/>
      <c r="R68" s="49"/>
      <c r="S68" s="49"/>
      <c r="T68" s="44">
        <f t="shared" si="3"/>
        <v>14.5</v>
      </c>
      <c r="U68" s="44" t="str">
        <f t="shared" si="2"/>
        <v>F</v>
      </c>
    </row>
    <row r="69" spans="1:21" ht="12.75">
      <c r="A69" s="67" t="str">
        <f>'C1'!I54</f>
        <v>6/2015</v>
      </c>
      <c r="B69" s="48" t="str">
        <f>'C1'!J54</f>
        <v>Odžić Amin</v>
      </c>
      <c r="C69" s="49"/>
      <c r="D69" s="50">
        <v>1.7</v>
      </c>
      <c r="E69" s="50">
        <v>1.7</v>
      </c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11</v>
      </c>
      <c r="Q69" s="51"/>
      <c r="R69" s="49">
        <v>30</v>
      </c>
      <c r="S69" s="49"/>
      <c r="T69" s="44">
        <f t="shared" si="3"/>
        <v>56.4</v>
      </c>
      <c r="U69" s="44" t="str">
        <f t="shared" si="2"/>
        <v>E</v>
      </c>
    </row>
    <row r="70" spans="1:21" ht="12.75">
      <c r="A70" s="67" t="str">
        <f>'C1'!I55</f>
        <v>12/2015</v>
      </c>
      <c r="B70" s="48" t="str">
        <f>'C1'!J55</f>
        <v>Vlahović Sofija</v>
      </c>
      <c r="C70" s="49"/>
      <c r="D70" s="50">
        <v>1</v>
      </c>
      <c r="E70" s="50">
        <v>1.4</v>
      </c>
      <c r="F70" s="49"/>
      <c r="G70" s="49"/>
      <c r="H70" s="49"/>
      <c r="I70" s="51"/>
      <c r="J70" s="51"/>
      <c r="K70" s="51"/>
      <c r="L70" s="51"/>
      <c r="M70" s="51"/>
      <c r="N70" s="51"/>
      <c r="O70" s="52">
        <v>11.5</v>
      </c>
      <c r="P70" s="52">
        <v>4.5</v>
      </c>
      <c r="Q70" s="51"/>
      <c r="R70" s="49">
        <v>24</v>
      </c>
      <c r="S70" s="49">
        <v>33</v>
      </c>
      <c r="T70" s="44">
        <f t="shared" si="3"/>
        <v>51.4</v>
      </c>
      <c r="U70" s="44" t="str">
        <f t="shared" si="2"/>
        <v>E</v>
      </c>
    </row>
    <row r="71" spans="1:21" ht="12.75">
      <c r="A71" s="67" t="str">
        <f>'C1'!I56</f>
        <v>15/2015</v>
      </c>
      <c r="B71" s="48" t="str">
        <f>'C1'!J56</f>
        <v>Mandić Miljan</v>
      </c>
      <c r="C71" s="49"/>
      <c r="D71" s="50">
        <v>0.8</v>
      </c>
      <c r="E71" s="50">
        <v>0.8</v>
      </c>
      <c r="F71" s="49"/>
      <c r="G71" s="49"/>
      <c r="H71" s="49"/>
      <c r="I71" s="51"/>
      <c r="J71" s="51"/>
      <c r="K71" s="51"/>
      <c r="L71" s="51"/>
      <c r="M71" s="51"/>
      <c r="N71" s="51"/>
      <c r="O71" s="52">
        <v>7</v>
      </c>
      <c r="P71" s="52">
        <v>6.5</v>
      </c>
      <c r="Q71" s="51"/>
      <c r="R71" s="49">
        <v>21</v>
      </c>
      <c r="S71" s="49">
        <v>25</v>
      </c>
      <c r="T71" s="44">
        <f t="shared" si="3"/>
        <v>40.1</v>
      </c>
      <c r="U71" s="44" t="str">
        <f t="shared" si="2"/>
        <v>F</v>
      </c>
    </row>
    <row r="72" spans="1:21" ht="12.75">
      <c r="A72" s="67" t="str">
        <f>'C1'!I57</f>
        <v>22/2015</v>
      </c>
      <c r="B72" s="48" t="str">
        <f>'C1'!J57</f>
        <v>Krivokapić Marko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3</v>
      </c>
      <c r="P72" s="52" t="s">
        <v>62</v>
      </c>
      <c r="Q72" s="51"/>
      <c r="R72" s="49"/>
      <c r="S72" s="53"/>
      <c r="T72" s="44">
        <f t="shared" si="3"/>
        <v>3</v>
      </c>
      <c r="U72" s="44" t="str">
        <f t="shared" si="2"/>
        <v>F</v>
      </c>
    </row>
    <row r="73" spans="1:21" ht="12.75">
      <c r="A73" s="67" t="str">
        <f>'C1'!I58</f>
        <v>23/2015</v>
      </c>
      <c r="B73" s="48" t="str">
        <f>'C1'!J58</f>
        <v>Šabović Nela</v>
      </c>
      <c r="C73" s="49"/>
      <c r="D73" s="50"/>
      <c r="E73" s="50">
        <v>0</v>
      </c>
      <c r="F73" s="49"/>
      <c r="G73" s="49"/>
      <c r="H73" s="49"/>
      <c r="I73" s="51"/>
      <c r="J73" s="51"/>
      <c r="K73" s="51"/>
      <c r="L73" s="51"/>
      <c r="M73" s="51"/>
      <c r="N73" s="51"/>
      <c r="O73" s="52">
        <v>0</v>
      </c>
      <c r="P73" s="52" t="s">
        <v>62</v>
      </c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7" t="str">
        <f>'C1'!I59</f>
        <v>28/2015</v>
      </c>
      <c r="B74" s="48" t="str">
        <f>'C1'!J59</f>
        <v>Raičević Luka</v>
      </c>
      <c r="C74" s="49"/>
      <c r="D74" s="50">
        <v>1.8</v>
      </c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12</v>
      </c>
      <c r="P74" s="52">
        <v>5</v>
      </c>
      <c r="Q74" s="51"/>
      <c r="R74" s="49">
        <v>28</v>
      </c>
      <c r="S74" s="53">
        <v>31</v>
      </c>
      <c r="T74" s="44">
        <f t="shared" si="3"/>
        <v>49.8</v>
      </c>
      <c r="U74" s="44" t="str">
        <f t="shared" si="2"/>
        <v>E</v>
      </c>
    </row>
    <row r="75" spans="1:21" ht="12.75">
      <c r="A75" s="67" t="str">
        <f>'C1'!I60</f>
        <v>32/2015</v>
      </c>
      <c r="B75" s="48" t="str">
        <f>'C1'!J60</f>
        <v>Duborija Miloš</v>
      </c>
      <c r="C75" s="49"/>
      <c r="D75" s="50">
        <v>0</v>
      </c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 t="s">
        <v>62</v>
      </c>
      <c r="P75" s="52" t="s">
        <v>62</v>
      </c>
      <c r="Q75" s="51"/>
      <c r="R75" s="49"/>
      <c r="S75" s="53"/>
      <c r="T75" s="44">
        <f t="shared" si="3"/>
        <v>0</v>
      </c>
      <c r="U75" s="44" t="str">
        <f t="shared" si="2"/>
        <v>F</v>
      </c>
    </row>
    <row r="76" spans="1:21" ht="12.75">
      <c r="A76" s="67" t="str">
        <f>'C1'!I61</f>
        <v>34/2015</v>
      </c>
      <c r="B76" s="48" t="str">
        <f>'C1'!J61</f>
        <v>Nikaljević Vladana</v>
      </c>
      <c r="C76" s="49"/>
      <c r="D76" s="49">
        <v>0</v>
      </c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2</v>
      </c>
      <c r="P76" s="52">
        <v>3</v>
      </c>
      <c r="Q76" s="51"/>
      <c r="R76" s="49">
        <v>2</v>
      </c>
      <c r="S76" s="53"/>
      <c r="T76" s="49">
        <f t="shared" si="3"/>
        <v>7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75" t="s">
        <v>0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76"/>
      <c r="U79" s="76"/>
    </row>
    <row r="80" spans="1:21" ht="12.75">
      <c r="A80" s="77" t="s">
        <v>53</v>
      </c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81" t="s">
        <v>24</v>
      </c>
      <c r="P80" s="82"/>
      <c r="Q80" s="82"/>
      <c r="R80" s="83"/>
      <c r="S80" s="83"/>
      <c r="T80" s="83"/>
      <c r="U80" s="84"/>
    </row>
    <row r="81" spans="1:21" ht="21" customHeight="1">
      <c r="A81" s="85" t="s">
        <v>2</v>
      </c>
      <c r="B81" s="85"/>
      <c r="C81" s="85"/>
      <c r="D81" s="86" t="s">
        <v>3</v>
      </c>
      <c r="E81" s="86"/>
      <c r="F81" s="86"/>
      <c r="G81" s="86"/>
      <c r="H81" s="87" t="s">
        <v>56</v>
      </c>
      <c r="I81" s="87"/>
      <c r="J81" s="87"/>
      <c r="K81" s="87"/>
      <c r="L81" s="87"/>
      <c r="M81" s="87"/>
      <c r="N81" s="87"/>
      <c r="O81" s="87"/>
      <c r="P81" s="87"/>
      <c r="Q81" s="88" t="s">
        <v>61</v>
      </c>
      <c r="R81" s="88"/>
      <c r="S81" s="88"/>
      <c r="T81" s="88"/>
      <c r="U81" s="8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9" t="s">
        <v>4</v>
      </c>
      <c r="B83" s="92" t="s">
        <v>5</v>
      </c>
      <c r="C83" s="95" t="s">
        <v>6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 t="s">
        <v>7</v>
      </c>
      <c r="U83" s="98" t="s">
        <v>8</v>
      </c>
    </row>
    <row r="84" spans="1:21" ht="21" customHeight="1">
      <c r="A84" s="90"/>
      <c r="B84" s="93"/>
      <c r="C84" s="40"/>
      <c r="D84" s="100" t="s">
        <v>9</v>
      </c>
      <c r="E84" s="100"/>
      <c r="F84" s="100"/>
      <c r="G84" s="100"/>
      <c r="H84" s="100"/>
      <c r="I84" s="100" t="s">
        <v>10</v>
      </c>
      <c r="J84" s="100"/>
      <c r="K84" s="100"/>
      <c r="L84" s="100" t="s">
        <v>11</v>
      </c>
      <c r="M84" s="100"/>
      <c r="N84" s="100"/>
      <c r="O84" s="100" t="s">
        <v>12</v>
      </c>
      <c r="P84" s="100"/>
      <c r="Q84" s="100"/>
      <c r="R84" s="100" t="s">
        <v>13</v>
      </c>
      <c r="S84" s="100"/>
      <c r="T84" s="96"/>
      <c r="U84" s="98"/>
    </row>
    <row r="85" spans="1:21" ht="21" customHeight="1" thickBot="1">
      <c r="A85" s="91"/>
      <c r="B85" s="94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7"/>
      <c r="U85" s="99"/>
    </row>
    <row r="86" spans="1:21" ht="13.5" thickTop="1">
      <c r="A86" s="67" t="str">
        <f>'C1'!I62</f>
        <v>35/2015</v>
      </c>
      <c r="B86" s="48" t="str">
        <f>'C1'!J62</f>
        <v>Konatar Sava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 t="s">
        <v>62</v>
      </c>
      <c r="P86" s="47" t="s">
        <v>62</v>
      </c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36/2015</v>
      </c>
      <c r="B87" s="48" t="str">
        <f>'C1'!J63</f>
        <v>Vreteničić Marko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 t="s">
        <v>62</v>
      </c>
      <c r="P87" s="52" t="s">
        <v>62</v>
      </c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 t="str">
        <f>'C1'!I64</f>
        <v>38/2015</v>
      </c>
      <c r="B88" s="48" t="str">
        <f>'C1'!J64</f>
        <v>Matanović Danijela</v>
      </c>
      <c r="C88" s="49"/>
      <c r="D88" s="50"/>
      <c r="E88" s="50">
        <v>0</v>
      </c>
      <c r="F88" s="49"/>
      <c r="G88" s="49"/>
      <c r="H88" s="49"/>
      <c r="I88" s="51"/>
      <c r="J88" s="51"/>
      <c r="K88" s="51"/>
      <c r="L88" s="51"/>
      <c r="M88" s="51"/>
      <c r="N88" s="51"/>
      <c r="O88" s="52" t="s">
        <v>62</v>
      </c>
      <c r="P88" s="52" t="s">
        <v>62</v>
      </c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 t="str">
        <f>'C1'!I65</f>
        <v>43/2015</v>
      </c>
      <c r="B89" s="48" t="str">
        <f>'C1'!J65</f>
        <v>Golović Filip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 t="s">
        <v>62</v>
      </c>
      <c r="P89" s="52" t="s">
        <v>62</v>
      </c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 t="str">
        <f>'C1'!I66</f>
        <v>45/2015</v>
      </c>
      <c r="B90" s="48" t="str">
        <f>'C1'!J66</f>
        <v>Ćetković Katarina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 t="s">
        <v>62</v>
      </c>
      <c r="P90" s="52" t="s">
        <v>62</v>
      </c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 t="str">
        <f>'C1'!I67</f>
        <v>50/2015</v>
      </c>
      <c r="B91" s="48" t="str">
        <f>'C1'!J67</f>
        <v>Kaluđerović Filip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2.5</v>
      </c>
      <c r="P91" s="52">
        <v>2</v>
      </c>
      <c r="Q91" s="51"/>
      <c r="R91" s="49">
        <v>8</v>
      </c>
      <c r="S91" s="49"/>
      <c r="T91" s="44">
        <f t="shared" si="5"/>
        <v>12.5</v>
      </c>
      <c r="U91" s="44" t="str">
        <f t="shared" si="4"/>
        <v>F</v>
      </c>
    </row>
    <row r="92" spans="1:21" ht="12.75">
      <c r="A92" s="67" t="str">
        <f>'C1'!I68</f>
        <v>15/2014</v>
      </c>
      <c r="B92" s="48" t="str">
        <f>'C1'!J68</f>
        <v>Veljić Nikola</v>
      </c>
      <c r="C92" s="49"/>
      <c r="D92" s="50"/>
      <c r="E92" s="50">
        <v>0</v>
      </c>
      <c r="F92" s="49"/>
      <c r="G92" s="49"/>
      <c r="H92" s="49"/>
      <c r="I92" s="51"/>
      <c r="J92" s="51"/>
      <c r="K92" s="51"/>
      <c r="L92" s="51"/>
      <c r="M92" s="51"/>
      <c r="N92" s="51"/>
      <c r="O92" s="52">
        <v>4.5</v>
      </c>
      <c r="P92" s="52">
        <v>3</v>
      </c>
      <c r="Q92" s="51"/>
      <c r="R92" s="49"/>
      <c r="S92" s="49"/>
      <c r="T92" s="44">
        <f t="shared" si="5"/>
        <v>7.5</v>
      </c>
      <c r="U92" s="44" t="str">
        <f t="shared" si="4"/>
        <v>F</v>
      </c>
    </row>
    <row r="93" spans="1:21" ht="12.75">
      <c r="A93" s="67" t="str">
        <f>'C1'!I69</f>
        <v>22/2014</v>
      </c>
      <c r="B93" s="48" t="str">
        <f>'C1'!J69</f>
        <v>Medojević Milena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 t="s">
        <v>62</v>
      </c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 t="str">
        <f>'C1'!I70</f>
        <v>36/2014</v>
      </c>
      <c r="B94" s="48" t="str">
        <f>'C1'!J70</f>
        <v>Kostić Mina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 t="s">
        <v>62</v>
      </c>
      <c r="P94" s="52" t="s">
        <v>62</v>
      </c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 t="str">
        <f>'C1'!I71</f>
        <v>44/2014</v>
      </c>
      <c r="B95" s="48" t="str">
        <f>'C1'!J71</f>
        <v>Lakićević Luka</v>
      </c>
      <c r="C95" s="49"/>
      <c r="D95" s="50">
        <v>1.8</v>
      </c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11</v>
      </c>
      <c r="P95" s="52">
        <v>6.5</v>
      </c>
      <c r="Q95" s="51"/>
      <c r="R95" s="49">
        <v>16</v>
      </c>
      <c r="S95" s="49">
        <v>35</v>
      </c>
      <c r="T95" s="44">
        <f aca="true" t="shared" si="6" ref="T95:T104">SUM(D95:E95,O95,P95,MAX(R95,S95))</f>
        <v>54.3</v>
      </c>
      <c r="U95" s="44" t="str">
        <f t="shared" si="4"/>
        <v>E</v>
      </c>
    </row>
    <row r="96" spans="1:21" ht="12.75">
      <c r="A96" s="67" t="str">
        <f>'C1'!I72</f>
        <v>45/2014</v>
      </c>
      <c r="B96" s="48" t="str">
        <f>'C1'!J72</f>
        <v>Rovčanin Branko</v>
      </c>
      <c r="C96" s="49"/>
      <c r="D96" s="50"/>
      <c r="E96" s="50">
        <v>2.1</v>
      </c>
      <c r="F96" s="49"/>
      <c r="G96" s="49"/>
      <c r="H96" s="49"/>
      <c r="I96" s="51"/>
      <c r="J96" s="51"/>
      <c r="K96" s="51"/>
      <c r="L96" s="51"/>
      <c r="M96" s="51"/>
      <c r="N96" s="51"/>
      <c r="O96" s="52">
        <v>7</v>
      </c>
      <c r="P96" s="52">
        <v>12</v>
      </c>
      <c r="Q96" s="51"/>
      <c r="R96" s="49"/>
      <c r="S96" s="49">
        <v>32</v>
      </c>
      <c r="T96" s="44">
        <f t="shared" si="6"/>
        <v>53.1</v>
      </c>
      <c r="U96" s="44" t="str">
        <f t="shared" si="4"/>
        <v>E</v>
      </c>
    </row>
    <row r="97" spans="1:21" ht="12.75">
      <c r="A97" s="67" t="str">
        <f>'C1'!I73</f>
        <v>48/2014</v>
      </c>
      <c r="B97" s="48" t="str">
        <f>'C1'!J73</f>
        <v>Praščević Ivana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>
        <v>1</v>
      </c>
      <c r="P97" s="52" t="s">
        <v>62</v>
      </c>
      <c r="Q97" s="51"/>
      <c r="R97" s="49"/>
      <c r="S97" s="49"/>
      <c r="T97" s="44">
        <f t="shared" si="6"/>
        <v>1</v>
      </c>
      <c r="U97" s="44" t="str">
        <f t="shared" si="4"/>
        <v>F</v>
      </c>
    </row>
    <row r="98" spans="1:21" ht="12.75">
      <c r="A98" s="67" t="str">
        <f>'C1'!I74</f>
        <v>4/2013</v>
      </c>
      <c r="B98" s="48" t="str">
        <f>'C1'!J74</f>
        <v>Radivojević Nađa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 t="s">
        <v>62</v>
      </c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 t="str">
        <f>'C1'!I75</f>
        <v>8/2013</v>
      </c>
      <c r="B99" s="48" t="str">
        <f>'C1'!J75</f>
        <v>Šćekić Boris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 t="s">
        <v>62</v>
      </c>
      <c r="P99" s="52" t="s">
        <v>62</v>
      </c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 t="str">
        <f>'C1'!I76</f>
        <v>9/2013</v>
      </c>
      <c r="B100" s="48" t="str">
        <f>'C1'!J76</f>
        <v>Ćirović Mićo</v>
      </c>
      <c r="C100" s="49"/>
      <c r="D100" s="50">
        <v>0</v>
      </c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 t="s">
        <v>62</v>
      </c>
      <c r="P100" s="52" t="s">
        <v>62</v>
      </c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11/2013</v>
      </c>
      <c r="B101" s="48" t="str">
        <f>'C1'!J77</f>
        <v>Nikolić Nađa</v>
      </c>
      <c r="C101" s="49"/>
      <c r="D101" s="50">
        <v>0</v>
      </c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 t="s">
        <v>62</v>
      </c>
      <c r="P101" s="52" t="s">
        <v>62</v>
      </c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35/2013</v>
      </c>
      <c r="B102" s="48" t="str">
        <f>'C1'!J78</f>
        <v>Stešević Sonja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 t="s">
        <v>62</v>
      </c>
      <c r="P102" s="52" t="s">
        <v>62</v>
      </c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51/2013</v>
      </c>
      <c r="B103" s="48" t="str">
        <f>'C1'!J79</f>
        <v>Radović Joksim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 t="s">
        <v>62</v>
      </c>
      <c r="P103" s="52" t="s">
        <v>62</v>
      </c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 t="str">
        <f>'C1'!I80</f>
        <v>14/2010</v>
      </c>
      <c r="B104" s="48" t="str">
        <f>'C1'!J80</f>
        <v>Živanović Vesna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>
        <v>1</v>
      </c>
      <c r="P104" s="52"/>
      <c r="Q104" s="51"/>
      <c r="R104" s="49"/>
      <c r="S104" s="49"/>
      <c r="T104" s="44">
        <f t="shared" si="6"/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1" t="s">
        <v>23</v>
      </c>
      <c r="B1" s="101"/>
      <c r="C1" s="101"/>
      <c r="D1" s="101"/>
      <c r="E1" s="101"/>
      <c r="F1" s="13"/>
    </row>
    <row r="2" spans="1:6" ht="17.25" customHeight="1">
      <c r="A2" s="102" t="s">
        <v>53</v>
      </c>
      <c r="B2" s="102"/>
      <c r="C2" s="102"/>
      <c r="D2" s="102"/>
      <c r="E2" s="102"/>
      <c r="F2" s="102"/>
    </row>
    <row r="3" spans="1:6" ht="27" customHeight="1">
      <c r="A3" s="103" t="s">
        <v>24</v>
      </c>
      <c r="B3" s="103"/>
      <c r="C3" s="104" t="s">
        <v>56</v>
      </c>
      <c r="D3" s="104"/>
      <c r="E3" s="104"/>
      <c r="F3" s="104"/>
    </row>
    <row r="4" spans="1:6" ht="17.25" customHeight="1">
      <c r="A4" s="104" t="s">
        <v>2</v>
      </c>
      <c r="B4" s="104"/>
      <c r="C4" s="104"/>
      <c r="D4" s="104" t="s">
        <v>25</v>
      </c>
      <c r="E4" s="104"/>
      <c r="F4" s="104"/>
    </row>
    <row r="5" spans="1:6" ht="4.5" customHeight="1">
      <c r="A5" s="105"/>
      <c r="B5" s="105"/>
      <c r="C5" s="105"/>
      <c r="D5" s="105"/>
      <c r="E5" s="105"/>
      <c r="F5" s="105"/>
    </row>
    <row r="6" spans="1:6" s="16" customFormat="1" ht="25.5" customHeight="1">
      <c r="A6" s="106" t="s">
        <v>4</v>
      </c>
      <c r="B6" s="108" t="s">
        <v>26</v>
      </c>
      <c r="C6" s="109"/>
      <c r="D6" s="112" t="s">
        <v>27</v>
      </c>
      <c r="E6" s="113"/>
      <c r="F6" s="114" t="s">
        <v>28</v>
      </c>
    </row>
    <row r="7" spans="1:6" s="16" customFormat="1" ht="42" customHeight="1" thickBot="1">
      <c r="A7" s="107"/>
      <c r="B7" s="110"/>
      <c r="C7" s="111"/>
      <c r="D7" s="17" t="s">
        <v>29</v>
      </c>
      <c r="E7" s="18" t="s">
        <v>30</v>
      </c>
      <c r="F7" s="115"/>
    </row>
    <row r="8" spans="1:6" ht="12.75" customHeight="1" thickTop="1">
      <c r="A8" s="37" t="str">
        <f>C_predlog!A8</f>
        <v>2/2016</v>
      </c>
      <c r="B8" s="116" t="str">
        <f>C_predlog!B8</f>
        <v>Elezović Robert</v>
      </c>
      <c r="C8" s="117"/>
      <c r="D8" s="57">
        <f>SUM(C_predlog!D8:Q8)</f>
        <v>5.3</v>
      </c>
      <c r="E8" s="57">
        <f>MAX(C_predlog!R8:S8)</f>
        <v>4</v>
      </c>
      <c r="F8" s="19" t="str">
        <f>C_predlog!U8</f>
        <v>F</v>
      </c>
    </row>
    <row r="9" spans="1:6" ht="12.75" customHeight="1">
      <c r="A9" s="37" t="str">
        <f>C_predlog!A9</f>
        <v>3/2016</v>
      </c>
      <c r="B9" s="116" t="str">
        <f>C_predlog!B9</f>
        <v>Vukčević Danilo</v>
      </c>
      <c r="C9" s="117"/>
      <c r="D9" s="57">
        <f>SUM(C_predlog!D9:Q9)</f>
        <v>1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4/2016</v>
      </c>
      <c r="B10" s="116" t="str">
        <f>C_predlog!B10</f>
        <v>Pejović Balša</v>
      </c>
      <c r="C10" s="117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5/2016</v>
      </c>
      <c r="B11" s="116" t="str">
        <f>C_predlog!B11</f>
        <v>Raičević Pavle</v>
      </c>
      <c r="C11" s="117"/>
      <c r="D11" s="57">
        <f>SUM(C_predlog!D11:Q11)</f>
        <v>10.8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6/2016</v>
      </c>
      <c r="B12" s="116" t="str">
        <f>C_predlog!B12</f>
        <v>Pješivac Anja</v>
      </c>
      <c r="C12" s="117"/>
      <c r="D12" s="57">
        <f>SUM(C_predlog!D12:Q12)</f>
        <v>11</v>
      </c>
      <c r="E12" s="57">
        <f>MAX(C_predlog!R12:S12)</f>
        <v>26</v>
      </c>
      <c r="F12" s="19" t="str">
        <f>C_predlog!U12</f>
        <v>F</v>
      </c>
    </row>
    <row r="13" spans="1:6" ht="12.75" customHeight="1">
      <c r="A13" s="37" t="str">
        <f>C_predlog!A13</f>
        <v>7/2016</v>
      </c>
      <c r="B13" s="116" t="str">
        <f>C_predlog!B13</f>
        <v>Ćetković Petar</v>
      </c>
      <c r="C13" s="117"/>
      <c r="D13" s="57">
        <f>SUM(C_predlog!D13:Q13)</f>
        <v>28.6</v>
      </c>
      <c r="E13" s="57">
        <f>MAX(C_predlog!R13:S13)</f>
        <v>42</v>
      </c>
      <c r="F13" s="19" t="str">
        <f>C_predlog!U13</f>
        <v>C</v>
      </c>
    </row>
    <row r="14" spans="1:6" ht="12.75" customHeight="1">
      <c r="A14" s="37" t="str">
        <f>C_predlog!A14</f>
        <v>8/2016</v>
      </c>
      <c r="B14" s="116" t="str">
        <f>C_predlog!B14</f>
        <v>Motika-Raonić Dajana</v>
      </c>
      <c r="C14" s="117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9/2016</v>
      </c>
      <c r="B15" s="116" t="str">
        <f>C_predlog!B15</f>
        <v>Radenović Anja</v>
      </c>
      <c r="C15" s="117"/>
      <c r="D15" s="57">
        <f>SUM(C_predlog!D15:Q15)</f>
        <v>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10/2016</v>
      </c>
      <c r="B16" s="116" t="str">
        <f>C_predlog!B16</f>
        <v>Peličić Vaso</v>
      </c>
      <c r="C16" s="117"/>
      <c r="D16" s="57">
        <f>SUM(C_predlog!D16:Q16)</f>
        <v>15.6</v>
      </c>
      <c r="E16" s="57">
        <f>MAX(C_predlog!R16:S16)</f>
        <v>38</v>
      </c>
      <c r="F16" s="19" t="str">
        <f>C_predlog!U16</f>
        <v>E</v>
      </c>
    </row>
    <row r="17" spans="1:6" ht="12.75" customHeight="1">
      <c r="A17" s="37" t="str">
        <f>C_predlog!A17</f>
        <v>11/2016</v>
      </c>
      <c r="B17" s="116" t="str">
        <f>C_predlog!B17</f>
        <v>Drešaj Mimoza</v>
      </c>
      <c r="C17" s="117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12/2016</v>
      </c>
      <c r="B18" s="116" t="str">
        <f>C_predlog!B18</f>
        <v>Mitrović Matija</v>
      </c>
      <c r="C18" s="117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13/2016</v>
      </c>
      <c r="B19" s="116" t="str">
        <f>C_predlog!B19</f>
        <v>Ulama Nikoleta</v>
      </c>
      <c r="C19" s="117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14/2016</v>
      </c>
      <c r="B20" s="116" t="str">
        <f>C_predlog!B20</f>
        <v>Marković Danijela</v>
      </c>
      <c r="C20" s="117"/>
      <c r="D20" s="57">
        <f>SUM(C_predlog!D20:Q20)</f>
        <v>40.4</v>
      </c>
      <c r="E20" s="57">
        <f>MAX(C_predlog!R20:S20)</f>
        <v>40</v>
      </c>
      <c r="F20" s="19" t="str">
        <f>C_predlog!U20</f>
        <v>B</v>
      </c>
    </row>
    <row r="21" spans="1:6" ht="12.75" customHeight="1">
      <c r="A21" s="37" t="str">
        <f>C_predlog!A21</f>
        <v>15/2016</v>
      </c>
      <c r="B21" s="116" t="str">
        <f>C_predlog!B21</f>
        <v>Ćorić Ivana</v>
      </c>
      <c r="C21" s="117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16/2016</v>
      </c>
      <c r="B22" s="116" t="str">
        <f>C_predlog!B22</f>
        <v>Maslak Mladen</v>
      </c>
      <c r="C22" s="117"/>
      <c r="D22" s="57">
        <f>SUM(C_predlog!D22:Q22)</f>
        <v>7.5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17/2016</v>
      </c>
      <c r="B23" s="116" t="str">
        <f>C_predlog!B23</f>
        <v>Ivanović Viktor</v>
      </c>
      <c r="C23" s="117"/>
      <c r="D23" s="57">
        <f>SUM(C_predlog!D23:Q23)</f>
        <v>10.8</v>
      </c>
      <c r="E23" s="57">
        <f>MAX(C_predlog!R23:S23)</f>
        <v>20</v>
      </c>
      <c r="F23" s="19" t="str">
        <f>C_predlog!U23</f>
        <v>F</v>
      </c>
    </row>
    <row r="24" spans="1:6" ht="12.75" customHeight="1">
      <c r="A24" s="37" t="str">
        <f>C_predlog!A24</f>
        <v>18/2016</v>
      </c>
      <c r="B24" s="116" t="str">
        <f>C_predlog!B24</f>
        <v>Mrdak Dušan</v>
      </c>
      <c r="C24" s="117"/>
      <c r="D24" s="57">
        <f>SUM(C_predlog!D24:Q24)</f>
        <v>15.1</v>
      </c>
      <c r="E24" s="57">
        <f>MAX(C_predlog!R24:S24)</f>
        <v>34</v>
      </c>
      <c r="F24" s="19" t="str">
        <f>C_predlog!U24</f>
        <v>E</v>
      </c>
    </row>
    <row r="25" spans="1:6" ht="12.75" customHeight="1">
      <c r="A25" s="37" t="str">
        <f>C_predlog!A25</f>
        <v>20/2016</v>
      </c>
      <c r="B25" s="116" t="str">
        <f>C_predlog!B25</f>
        <v>Božović Ivona</v>
      </c>
      <c r="C25" s="117"/>
      <c r="D25" s="57">
        <f>SUM(C_predlog!D25:Q25)</f>
        <v>24.5</v>
      </c>
      <c r="E25" s="57">
        <f>MAX(C_predlog!R25:S25)</f>
        <v>40</v>
      </c>
      <c r="F25" s="19" t="str">
        <f>C_predlog!U25</f>
        <v>D</v>
      </c>
    </row>
    <row r="26" spans="1:6" ht="12.75" customHeight="1">
      <c r="A26" s="37" t="str">
        <f>C_predlog!A26</f>
        <v>22/2016</v>
      </c>
      <c r="B26" s="116" t="str">
        <f>C_predlog!B26</f>
        <v>Žižić Danijela</v>
      </c>
      <c r="C26" s="117"/>
      <c r="D26" s="57">
        <f>SUM(C_predlog!D26:Q26)</f>
        <v>13.8</v>
      </c>
      <c r="E26" s="57">
        <f>MAX(C_predlog!R26:S26)</f>
        <v>36</v>
      </c>
      <c r="F26" s="19" t="str">
        <f>C_predlog!U26</f>
        <v>E</v>
      </c>
    </row>
    <row r="27" spans="1:6" ht="12.75" customHeight="1">
      <c r="A27" s="37" t="str">
        <f>C_predlog!A27</f>
        <v>23/2016</v>
      </c>
      <c r="B27" s="116" t="str">
        <f>C_predlog!B27</f>
        <v>Veletić Marijana</v>
      </c>
      <c r="C27" s="117"/>
      <c r="D27" s="57">
        <f>SUM(C_predlog!D27:Q27)</f>
        <v>30.4</v>
      </c>
      <c r="E27" s="57">
        <f>MAX(C_predlog!R27:S27)</f>
        <v>43</v>
      </c>
      <c r="F27" s="19" t="str">
        <f>C_predlog!U27</f>
        <v>C</v>
      </c>
    </row>
    <row r="28" spans="1:6" ht="12.75" customHeight="1">
      <c r="A28" s="37" t="str">
        <f>C_predlog!A28</f>
        <v>24/2016</v>
      </c>
      <c r="B28" s="116" t="str">
        <f>C_predlog!B28</f>
        <v>Obradović Bojana</v>
      </c>
      <c r="C28" s="117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25/2016</v>
      </c>
      <c r="B29" s="116" t="str">
        <f>C_predlog!B29</f>
        <v>Bojović Anđela</v>
      </c>
      <c r="C29" s="117"/>
      <c r="D29" s="57">
        <f>SUM(C_predlog!D29:Q29)</f>
        <v>2.3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26/2016</v>
      </c>
      <c r="B30" s="116" t="str">
        <f>C_predlog!B30</f>
        <v>Ćuković Aleksa</v>
      </c>
      <c r="C30" s="117"/>
      <c r="D30" s="57">
        <f>SUM(C_predlog!D30:Q30)</f>
        <v>36.9</v>
      </c>
      <c r="E30" s="57">
        <f>MAX(C_predlog!R30:S30)</f>
        <v>44</v>
      </c>
      <c r="F30" s="19" t="str">
        <f>C_predlog!U30</f>
        <v>B</v>
      </c>
    </row>
    <row r="31" spans="1:6" ht="12.75" customHeight="1">
      <c r="A31" s="37" t="str">
        <f>C_predlog!A31</f>
        <v>27/2016</v>
      </c>
      <c r="B31" s="116" t="str">
        <f>C_predlog!B31</f>
        <v>Žižek Dajana</v>
      </c>
      <c r="C31" s="117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28/2016</v>
      </c>
      <c r="B32" s="116" t="str">
        <f>C_predlog!B32</f>
        <v>Stanić Dejana</v>
      </c>
      <c r="C32" s="117"/>
      <c r="D32" s="57">
        <f>SUM(C_predlog!D32:Q32)</f>
        <v>35.3</v>
      </c>
      <c r="E32" s="57">
        <f>MAX(C_predlog!R32:S32)</f>
        <v>49</v>
      </c>
      <c r="F32" s="19" t="str">
        <f>C_predlog!U32</f>
        <v>B</v>
      </c>
    </row>
    <row r="33" spans="1:6" ht="12.75" customHeight="1">
      <c r="A33" s="37" t="str">
        <f>C_predlog!A33</f>
        <v>29/2016</v>
      </c>
      <c r="B33" s="116" t="str">
        <f>C_predlog!B33</f>
        <v>Spasojević Damjan</v>
      </c>
      <c r="C33" s="117"/>
      <c r="D33" s="57">
        <f>SUM(C_predlog!D33:Q33)</f>
        <v>15.3</v>
      </c>
      <c r="E33" s="57">
        <f>MAX(C_predlog!R33:S33)</f>
        <v>35</v>
      </c>
      <c r="F33" s="19" t="str">
        <f>C_predlog!U33</f>
        <v>E</v>
      </c>
    </row>
    <row r="34" spans="1:6" ht="12.75" customHeight="1">
      <c r="A34" s="37" t="str">
        <f>C_predlog!A34</f>
        <v>30/2016</v>
      </c>
      <c r="B34" s="116" t="str">
        <f>C_predlog!B34</f>
        <v>Drašković Jovana</v>
      </c>
      <c r="C34" s="117"/>
      <c r="D34" s="57">
        <f>SUM(C_predlog!D34:Q34)</f>
        <v>31.9</v>
      </c>
      <c r="E34" s="57">
        <f>MAX(C_predlog!R34:S34)</f>
        <v>44</v>
      </c>
      <c r="F34" s="19" t="str">
        <f>C_predlog!U34</f>
        <v>C</v>
      </c>
    </row>
    <row r="35" spans="1:6" ht="12.75" customHeight="1">
      <c r="A35" s="37" t="str">
        <f>C_predlog!A35</f>
        <v>31/2016</v>
      </c>
      <c r="B35" s="116" t="str">
        <f>C_predlog!B35</f>
        <v>Ivanović Nikola</v>
      </c>
      <c r="C35" s="117"/>
      <c r="D35" s="57">
        <f>SUM(C_predlog!D35:Q35)</f>
        <v>22.5</v>
      </c>
      <c r="E35" s="57">
        <f>MAX(C_predlog!R35:S35)</f>
        <v>32</v>
      </c>
      <c r="F35" s="19" t="str">
        <f>C_predlog!U35</f>
        <v>E</v>
      </c>
    </row>
    <row r="36" spans="1:6" ht="12.75" customHeight="1">
      <c r="A36" s="37" t="str">
        <f>C_predlog!A36</f>
        <v>32/2016</v>
      </c>
      <c r="B36" s="116" t="str">
        <f>C_predlog!B36</f>
        <v>Ranković Dalibor</v>
      </c>
      <c r="C36" s="117"/>
      <c r="D36" s="57">
        <f>SUM(C_predlog!D36:Q36)</f>
        <v>18.3</v>
      </c>
      <c r="E36" s="57">
        <f>MAX(C_predlog!R36:S36)</f>
        <v>34</v>
      </c>
      <c r="F36" s="19" t="str">
        <f>C_predlog!U36</f>
        <v>E</v>
      </c>
    </row>
    <row r="37" spans="1:6" ht="12.75" customHeight="1">
      <c r="A37" s="37" t="str">
        <f>C_predlog!A37</f>
        <v>33/2016</v>
      </c>
      <c r="B37" s="116" t="str">
        <f>C_predlog!B37</f>
        <v>Vukčević Dejana</v>
      </c>
      <c r="C37" s="117"/>
      <c r="D37" s="57">
        <f>SUM(C_predlog!D37:Q37)</f>
        <v>18.3</v>
      </c>
      <c r="E37" s="57">
        <f>MAX(C_predlog!R37:S37)</f>
        <v>33</v>
      </c>
      <c r="F37" s="19" t="str">
        <f>C_predlog!U37</f>
        <v>E</v>
      </c>
    </row>
    <row r="38" spans="1:6" ht="12.75" customHeight="1">
      <c r="A38" s="58" t="str">
        <f>C_predlog!A47</f>
        <v>34/2016</v>
      </c>
      <c r="B38" s="116" t="str">
        <f>C_predlog!B47</f>
        <v>Kalezić Maja</v>
      </c>
      <c r="C38" s="117"/>
      <c r="D38" s="57">
        <f>SUM(C_predlog!D47:Q47)</f>
        <v>16.3</v>
      </c>
      <c r="E38" s="57">
        <f>MAX(C_predlog!R47:S47)</f>
        <v>33</v>
      </c>
      <c r="F38" s="19" t="str">
        <f>C_predlog!U47</f>
        <v>E</v>
      </c>
    </row>
    <row r="39" spans="1:6" ht="12.75" customHeight="1">
      <c r="A39" s="58" t="str">
        <f>C_predlog!A48</f>
        <v>35/2016</v>
      </c>
      <c r="B39" s="116" t="str">
        <f>C_predlog!B48</f>
        <v>Đuričković Nevena</v>
      </c>
      <c r="C39" s="117"/>
      <c r="D39" s="57">
        <f>SUM(C_predlog!D48:Q48)</f>
        <v>14.1</v>
      </c>
      <c r="E39" s="57">
        <f>MAX(C_predlog!R48:S48)</f>
        <v>28</v>
      </c>
      <c r="F39" s="19" t="str">
        <f>C_predlog!U48</f>
        <v>F</v>
      </c>
    </row>
    <row r="40" spans="1:6" ht="12.75" customHeight="1">
      <c r="A40" s="58" t="str">
        <f>C_predlog!A49</f>
        <v>36/2016</v>
      </c>
      <c r="B40" s="116" t="str">
        <f>C_predlog!B49</f>
        <v>Bisha Muhamed</v>
      </c>
      <c r="C40" s="117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37/2016</v>
      </c>
      <c r="B41" s="116" t="str">
        <f>C_predlog!B50</f>
        <v>Šestović Ivana</v>
      </c>
      <c r="C41" s="117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38/2016</v>
      </c>
      <c r="B42" s="116" t="str">
        <f>C_predlog!B51</f>
        <v>Sutaj Aida</v>
      </c>
      <c r="C42" s="117"/>
      <c r="D42" s="57">
        <f>SUM(C_predlog!D51:Q51)</f>
        <v>17.4</v>
      </c>
      <c r="E42" s="57">
        <f>MAX(C_predlog!R51:S51)</f>
        <v>38</v>
      </c>
      <c r="F42" s="19" t="str">
        <f>C_predlog!U51</f>
        <v>E</v>
      </c>
    </row>
    <row r="43" spans="1:6" ht="12.75" customHeight="1">
      <c r="A43" s="58" t="str">
        <f>C_predlog!A52</f>
        <v>39/2016</v>
      </c>
      <c r="B43" s="116" t="str">
        <f>C_predlog!B52</f>
        <v>Kontić Vladimir</v>
      </c>
      <c r="C43" s="117"/>
      <c r="D43" s="57">
        <f>SUM(C_predlog!D52:Q52)</f>
        <v>2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40/2016</v>
      </c>
      <c r="B44" s="116" t="str">
        <f>C_predlog!B53</f>
        <v>Petrović Jovan</v>
      </c>
      <c r="C44" s="117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42/2016</v>
      </c>
      <c r="B45" s="116" t="str">
        <f>C_predlog!B54</f>
        <v>Knežević Iva</v>
      </c>
      <c r="C45" s="117"/>
      <c r="D45" s="57">
        <f>SUM(C_predlog!D54:Q54)</f>
        <v>31.2</v>
      </c>
      <c r="E45" s="57">
        <f>MAX(C_predlog!R54:S54)</f>
        <v>40</v>
      </c>
      <c r="F45" s="19" t="str">
        <f>C_predlog!U54</f>
        <v>C</v>
      </c>
    </row>
    <row r="46" spans="1:6" ht="12.75" customHeight="1">
      <c r="A46" s="58" t="str">
        <f>C_predlog!A55</f>
        <v>43/2016</v>
      </c>
      <c r="B46" s="116" t="str">
        <f>C_predlog!B55</f>
        <v>Stanojević Nikola</v>
      </c>
      <c r="C46" s="117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44/2016</v>
      </c>
      <c r="B47" s="116" t="str">
        <f>C_predlog!B56</f>
        <v>Bulatović Bojana</v>
      </c>
      <c r="C47" s="117"/>
      <c r="D47" s="57">
        <f>SUM(C_predlog!D56:Q56)</f>
        <v>12</v>
      </c>
      <c r="E47" s="57">
        <f>MAX(C_predlog!R56:S56)</f>
        <v>30</v>
      </c>
      <c r="F47" s="19" t="str">
        <f>C_predlog!U56</f>
        <v>F</v>
      </c>
    </row>
    <row r="48" spans="1:6" ht="12.75" customHeight="1">
      <c r="A48" s="58" t="str">
        <f>C_predlog!A57</f>
        <v>45/2016</v>
      </c>
      <c r="B48" s="116" t="str">
        <f>C_predlog!B57</f>
        <v>Tomašević Dejana</v>
      </c>
      <c r="C48" s="117"/>
      <c r="D48" s="57">
        <f>SUM(C_predlog!D57:Q57)</f>
        <v>1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46/2016</v>
      </c>
      <c r="B49" s="116" t="str">
        <f>C_predlog!B58</f>
        <v>Kadić Nikola</v>
      </c>
      <c r="C49" s="117"/>
      <c r="D49" s="57">
        <f>SUM(C_predlog!D58:Q58)</f>
        <v>26.5</v>
      </c>
      <c r="E49" s="57">
        <f>MAX(C_predlog!R58:S58)</f>
        <v>35</v>
      </c>
      <c r="F49" s="19" t="str">
        <f>C_predlog!U58</f>
        <v>D</v>
      </c>
    </row>
    <row r="50" spans="1:6" ht="12.75" customHeight="1">
      <c r="A50" s="58" t="str">
        <f>C_predlog!A59</f>
        <v>47/2016</v>
      </c>
      <c r="B50" s="116" t="str">
        <f>C_predlog!B59</f>
        <v>Camaj Mario</v>
      </c>
      <c r="C50" s="117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1" t="s">
        <v>23</v>
      </c>
      <c r="B53" s="101"/>
      <c r="C53" s="101"/>
      <c r="D53" s="101"/>
      <c r="E53" s="101"/>
      <c r="F53" s="13"/>
    </row>
    <row r="54" spans="1:6" ht="17.25" customHeight="1">
      <c r="A54" s="102" t="s">
        <v>53</v>
      </c>
      <c r="B54" s="102"/>
      <c r="C54" s="102"/>
      <c r="D54" s="102"/>
      <c r="E54" s="102"/>
      <c r="F54" s="102"/>
    </row>
    <row r="55" spans="1:6" ht="27" customHeight="1">
      <c r="A55" s="103" t="s">
        <v>24</v>
      </c>
      <c r="B55" s="103"/>
      <c r="C55" s="104" t="s">
        <v>56</v>
      </c>
      <c r="D55" s="104"/>
      <c r="E55" s="104"/>
      <c r="F55" s="104"/>
    </row>
    <row r="56" spans="1:6" ht="17.25" customHeight="1">
      <c r="A56" s="104" t="s">
        <v>2</v>
      </c>
      <c r="B56" s="104"/>
      <c r="C56" s="104"/>
      <c r="D56" s="104" t="s">
        <v>25</v>
      </c>
      <c r="E56" s="104"/>
      <c r="F56" s="104"/>
    </row>
    <row r="57" spans="1:6" ht="4.5" customHeight="1">
      <c r="A57" s="105"/>
      <c r="B57" s="105"/>
      <c r="C57" s="105"/>
      <c r="D57" s="105"/>
      <c r="E57" s="105"/>
      <c r="F57" s="105"/>
    </row>
    <row r="58" spans="1:6" ht="25.5" customHeight="1">
      <c r="A58" s="106" t="s">
        <v>4</v>
      </c>
      <c r="B58" s="108" t="s">
        <v>26</v>
      </c>
      <c r="C58" s="109"/>
      <c r="D58" s="112" t="s">
        <v>27</v>
      </c>
      <c r="E58" s="113"/>
      <c r="F58" s="114" t="s">
        <v>28</v>
      </c>
    </row>
    <row r="59" spans="1:6" ht="42" customHeight="1" thickBot="1">
      <c r="A59" s="107"/>
      <c r="B59" s="110"/>
      <c r="C59" s="111"/>
      <c r="D59" s="17" t="s">
        <v>29</v>
      </c>
      <c r="E59" s="18" t="s">
        <v>30</v>
      </c>
      <c r="F59" s="115"/>
    </row>
    <row r="60" spans="1:6" ht="13.5" thickTop="1">
      <c r="A60" s="37" t="str">
        <f>C_predlog!A60</f>
        <v>48/2016</v>
      </c>
      <c r="B60" s="116" t="str">
        <f>C_predlog!B60</f>
        <v>Miletić Tamara</v>
      </c>
      <c r="C60" s="117"/>
      <c r="D60" s="57">
        <f>SUM(C_predlog!D60:Q60)</f>
        <v>4</v>
      </c>
      <c r="E60" s="57">
        <f>MAX(C_predlog!R60:S60)</f>
        <v>9</v>
      </c>
      <c r="F60" s="19" t="str">
        <f>C_predlog!U60</f>
        <v>F</v>
      </c>
    </row>
    <row r="61" spans="1:6" ht="12.75">
      <c r="A61" s="37" t="str">
        <f>C_predlog!A61</f>
        <v>49/2016</v>
      </c>
      <c r="B61" s="116" t="str">
        <f>C_predlog!B61</f>
        <v>Pavlović Teodora</v>
      </c>
      <c r="C61" s="117"/>
      <c r="D61" s="57">
        <f>SUM(C_predlog!D61:Q61)</f>
        <v>5</v>
      </c>
      <c r="E61" s="57">
        <f>MAX(C_predlog!R61:S61)</f>
        <v>10</v>
      </c>
      <c r="F61" s="19" t="str">
        <f>C_predlog!U61</f>
        <v>F</v>
      </c>
    </row>
    <row r="62" spans="1:6" ht="12.75">
      <c r="A62" s="37" t="str">
        <f>C_predlog!A62</f>
        <v>50/2016</v>
      </c>
      <c r="B62" s="116" t="str">
        <f>C_predlog!B62</f>
        <v>Vujošević Aleksa</v>
      </c>
      <c r="C62" s="117"/>
      <c r="D62" s="57">
        <f>SUM(C_predlog!D62:Q62)</f>
        <v>12</v>
      </c>
      <c r="E62" s="57">
        <f>MAX(C_predlog!R62:S62)</f>
        <v>41</v>
      </c>
      <c r="F62" s="19" t="str">
        <f>C_predlog!U62</f>
        <v>E</v>
      </c>
    </row>
    <row r="63" spans="1:6" ht="12.75">
      <c r="A63" s="37" t="str">
        <f>C_predlog!A63</f>
        <v>51/2016</v>
      </c>
      <c r="B63" s="116" t="str">
        <f>C_predlog!B63</f>
        <v>Lekić Saša</v>
      </c>
      <c r="C63" s="117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52/2016</v>
      </c>
      <c r="B64" s="116" t="str">
        <f>C_predlog!B64</f>
        <v>Vujović Petar</v>
      </c>
      <c r="C64" s="117"/>
      <c r="D64" s="57">
        <f>SUM(C_predlog!D64:Q64)</f>
        <v>44.4</v>
      </c>
      <c r="E64" s="57">
        <f>MAX(C_predlog!R64:S64)</f>
        <v>45</v>
      </c>
      <c r="F64" s="19" t="str">
        <f>C_predlog!U64</f>
        <v>A</v>
      </c>
    </row>
    <row r="65" spans="1:6" ht="12.75">
      <c r="A65" s="37" t="str">
        <f>C_predlog!A65</f>
        <v>53/2016</v>
      </c>
      <c r="B65" s="116" t="str">
        <f>C_predlog!B65</f>
        <v>Adžagić Džemal</v>
      </c>
      <c r="C65" s="117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54/2016</v>
      </c>
      <c r="B66" s="116" t="str">
        <f>C_predlog!B66</f>
        <v>Mitrić Jelena</v>
      </c>
      <c r="C66" s="117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55/2016</v>
      </c>
      <c r="B67" s="116" t="str">
        <f>C_predlog!B67</f>
        <v>Bošković Andrijana</v>
      </c>
      <c r="C67" s="117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56/2016</v>
      </c>
      <c r="B68" s="116" t="str">
        <f>C_predlog!B68</f>
        <v>Milosavljević Petar</v>
      </c>
      <c r="C68" s="117"/>
      <c r="D68" s="57">
        <f>SUM(C_predlog!D68:Q68)</f>
        <v>14.5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6/2015</v>
      </c>
      <c r="B69" s="116" t="str">
        <f>C_predlog!B69</f>
        <v>Odžić Amin</v>
      </c>
      <c r="C69" s="117"/>
      <c r="D69" s="57">
        <f>SUM(C_predlog!D69:Q69)</f>
        <v>26.4</v>
      </c>
      <c r="E69" s="57">
        <f>MAX(C_predlog!R69:S69)</f>
        <v>30</v>
      </c>
      <c r="F69" s="19" t="str">
        <f>C_predlog!U69</f>
        <v>E</v>
      </c>
    </row>
    <row r="70" spans="1:6" ht="12.75">
      <c r="A70" s="37" t="str">
        <f>C_predlog!A70</f>
        <v>12/2015</v>
      </c>
      <c r="B70" s="116" t="str">
        <f>C_predlog!B70</f>
        <v>Vlahović Sofija</v>
      </c>
      <c r="C70" s="117"/>
      <c r="D70" s="57">
        <f>SUM(C_predlog!D70:Q70)</f>
        <v>18.4</v>
      </c>
      <c r="E70" s="57">
        <f>MAX(C_predlog!R70:S70)</f>
        <v>33</v>
      </c>
      <c r="F70" s="19" t="str">
        <f>C_predlog!U70</f>
        <v>E</v>
      </c>
    </row>
    <row r="71" spans="1:6" ht="12.75">
      <c r="A71" s="37" t="str">
        <f>C_predlog!A71</f>
        <v>15/2015</v>
      </c>
      <c r="B71" s="116" t="str">
        <f>C_predlog!B71</f>
        <v>Mandić Miljan</v>
      </c>
      <c r="C71" s="117"/>
      <c r="D71" s="57">
        <f>SUM(C_predlog!D71:Q71)</f>
        <v>15.1</v>
      </c>
      <c r="E71" s="57">
        <f>MAX(C_predlog!R71:S71)</f>
        <v>25</v>
      </c>
      <c r="F71" s="19" t="str">
        <f>C_predlog!U71</f>
        <v>F</v>
      </c>
    </row>
    <row r="72" spans="1:6" ht="12.75">
      <c r="A72" s="37" t="str">
        <f>C_predlog!A72</f>
        <v>22/2015</v>
      </c>
      <c r="B72" s="116" t="str">
        <f>C_predlog!B72</f>
        <v>Krivokapić Marko</v>
      </c>
      <c r="C72" s="117"/>
      <c r="D72" s="57">
        <f>SUM(C_predlog!D72:Q72)</f>
        <v>3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23/2015</v>
      </c>
      <c r="B73" s="116" t="str">
        <f>C_predlog!B73</f>
        <v>Šabović Nela</v>
      </c>
      <c r="C73" s="117"/>
      <c r="D73" s="57">
        <f>SUM(C_predlog!D73:Q73)</f>
        <v>0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28/2015</v>
      </c>
      <c r="B74" s="116" t="str">
        <f>C_predlog!B74</f>
        <v>Raičević Luka</v>
      </c>
      <c r="C74" s="117"/>
      <c r="D74" s="57">
        <f>SUM(C_predlog!D74:Q74)</f>
        <v>18.8</v>
      </c>
      <c r="E74" s="57">
        <f>MAX(C_predlog!R74:S74)</f>
        <v>31</v>
      </c>
      <c r="F74" s="19" t="str">
        <f>C_predlog!U74</f>
        <v>E</v>
      </c>
    </row>
    <row r="75" spans="1:6" ht="12.75">
      <c r="A75" s="37" t="str">
        <f>C_predlog!A75</f>
        <v>32/2015</v>
      </c>
      <c r="B75" s="116" t="str">
        <f>C_predlog!B75</f>
        <v>Duborija Miloš</v>
      </c>
      <c r="C75" s="117"/>
      <c r="D75" s="57">
        <f>SUM(C_predlog!D75:Q75)</f>
        <v>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34/2015</v>
      </c>
      <c r="B76" s="116" t="str">
        <f>C_predlog!B76</f>
        <v>Nikaljević Vladana</v>
      </c>
      <c r="C76" s="117"/>
      <c r="D76" s="57">
        <f>SUM(C_predlog!D76:Q76)</f>
        <v>5</v>
      </c>
      <c r="E76" s="57">
        <f>MAX(C_predlog!R76:S76)</f>
        <v>2</v>
      </c>
      <c r="F76" s="19" t="str">
        <f>C_predlog!U76</f>
        <v>F</v>
      </c>
    </row>
    <row r="77" spans="1:6" ht="12.75">
      <c r="A77" s="37" t="str">
        <f>C_predlog!A86</f>
        <v>35/2015</v>
      </c>
      <c r="B77" s="116" t="str">
        <f>C_predlog!B86</f>
        <v>Konatar Sava</v>
      </c>
      <c r="C77" s="117"/>
      <c r="D77" s="57">
        <f>SUM(C_predlog!D86:Q86)</f>
        <v>0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36/2015</v>
      </c>
      <c r="B78" s="116" t="str">
        <f>C_predlog!B87</f>
        <v>Vreteničić Marko</v>
      </c>
      <c r="C78" s="117"/>
      <c r="D78" s="57">
        <f>SUM(C_predlog!D87:Q87)</f>
        <v>0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38/2015</v>
      </c>
      <c r="B79" s="116" t="str">
        <f>C_predlog!B88</f>
        <v>Matanović Danijela</v>
      </c>
      <c r="C79" s="117"/>
      <c r="D79" s="57">
        <f>SUM(C_predlog!D88:Q88)</f>
        <v>0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43/2015</v>
      </c>
      <c r="B80" s="116" t="str">
        <f>C_predlog!B89</f>
        <v>Golović Filip</v>
      </c>
      <c r="C80" s="117"/>
      <c r="D80" s="57">
        <f>SUM(C_predlog!D89:Q89)</f>
        <v>0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45/2015</v>
      </c>
      <c r="B81" s="116" t="str">
        <f>C_predlog!B90</f>
        <v>Ćetković Katarina</v>
      </c>
      <c r="C81" s="117"/>
      <c r="D81" s="57">
        <f>SUM(C_predlog!D90:Q90)</f>
        <v>0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50/2015</v>
      </c>
      <c r="B82" s="116" t="str">
        <f>C_predlog!B91</f>
        <v>Kaluđerović Filip</v>
      </c>
      <c r="C82" s="117"/>
      <c r="D82" s="57">
        <f>SUM(C_predlog!D91:Q91)</f>
        <v>4.5</v>
      </c>
      <c r="E82" s="57">
        <f>MAX(C_predlog!R91:S91)</f>
        <v>8</v>
      </c>
      <c r="F82" s="19" t="str">
        <f>C_predlog!U91</f>
        <v>F</v>
      </c>
    </row>
    <row r="83" spans="1:6" ht="12.75">
      <c r="A83" s="37" t="str">
        <f>C_predlog!A92</f>
        <v>15/2014</v>
      </c>
      <c r="B83" s="116" t="str">
        <f>C_predlog!B92</f>
        <v>Veljić Nikola</v>
      </c>
      <c r="C83" s="117"/>
      <c r="D83" s="57">
        <f>SUM(C_predlog!D92:Q92)</f>
        <v>7.5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22/2014</v>
      </c>
      <c r="B84" s="116" t="str">
        <f>C_predlog!B93</f>
        <v>Medojević Milena</v>
      </c>
      <c r="C84" s="117"/>
      <c r="D84" s="57">
        <f>SUM(C_predlog!D93:Q93)</f>
        <v>0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36/2014</v>
      </c>
      <c r="B85" s="116" t="str">
        <f>C_predlog!B94</f>
        <v>Kostić Mina</v>
      </c>
      <c r="C85" s="117"/>
      <c r="D85" s="57">
        <f>SUM(C_predlog!D94:Q94)</f>
        <v>0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44/2014</v>
      </c>
      <c r="B86" s="116" t="str">
        <f>C_predlog!B95</f>
        <v>Lakićević Luka</v>
      </c>
      <c r="C86" s="117"/>
      <c r="D86" s="57">
        <f>SUM(C_predlog!D95:Q95)</f>
        <v>19.3</v>
      </c>
      <c r="E86" s="57">
        <f>MAX(C_predlog!R95:S95)</f>
        <v>35</v>
      </c>
      <c r="F86" s="19" t="str">
        <f>C_predlog!U95</f>
        <v>E</v>
      </c>
    </row>
    <row r="87" spans="1:6" ht="12.75">
      <c r="A87" s="37" t="str">
        <f>C_predlog!A96</f>
        <v>45/2014</v>
      </c>
      <c r="B87" s="116" t="str">
        <f>C_predlog!B96</f>
        <v>Rovčanin Branko</v>
      </c>
      <c r="C87" s="117"/>
      <c r="D87" s="57">
        <f>SUM(C_predlog!D96:Q96)</f>
        <v>21.1</v>
      </c>
      <c r="E87" s="57">
        <f>MAX(C_predlog!R96:S96)</f>
        <v>32</v>
      </c>
      <c r="F87" s="19" t="str">
        <f>C_predlog!U96</f>
        <v>E</v>
      </c>
    </row>
    <row r="88" spans="1:6" ht="12.75">
      <c r="A88" s="37" t="str">
        <f>C_predlog!A97</f>
        <v>48/2014</v>
      </c>
      <c r="B88" s="116" t="str">
        <f>C_predlog!B97</f>
        <v>Praščević Ivana</v>
      </c>
      <c r="C88" s="117"/>
      <c r="D88" s="57">
        <f>SUM(C_predlog!D97:Q97)</f>
        <v>1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4/2013</v>
      </c>
      <c r="B89" s="116" t="str">
        <f>C_predlog!B98</f>
        <v>Radivojević Nađa</v>
      </c>
      <c r="C89" s="117"/>
      <c r="D89" s="57">
        <f>SUM(C_predlog!D98:Q98)</f>
        <v>0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8/2013</v>
      </c>
      <c r="B90" s="116" t="str">
        <f>C_predlog!B99</f>
        <v>Šćekić Boris</v>
      </c>
      <c r="C90" s="117"/>
      <c r="D90" s="57">
        <f>SUM(C_predlog!D99:Q99)</f>
        <v>0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9/2013</v>
      </c>
      <c r="B91" s="116" t="str">
        <f>C_predlog!B100</f>
        <v>Ćirović Mićo</v>
      </c>
      <c r="C91" s="117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11/2013</v>
      </c>
      <c r="B92" s="116" t="str">
        <f>C_predlog!B101</f>
        <v>Nikolić Nađa</v>
      </c>
      <c r="C92" s="117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35/2013</v>
      </c>
      <c r="B93" s="116" t="str">
        <f>C_predlog!B102</f>
        <v>Stešević Sonja</v>
      </c>
      <c r="C93" s="117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51/2013</v>
      </c>
      <c r="B94" s="116" t="str">
        <f>C_predlog!B103</f>
        <v>Radović Joksim</v>
      </c>
      <c r="C94" s="117"/>
      <c r="D94" s="57">
        <f>SUM(C_predlog!D103:Q103)</f>
        <v>0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14/2010</v>
      </c>
      <c r="B95" s="116" t="str">
        <f>C_predlog!B104</f>
        <v>Živanović Vesna</v>
      </c>
      <c r="C95" s="117"/>
      <c r="D95" s="57">
        <f>SUM(C_predlog!D104:Q104)</f>
        <v>1</v>
      </c>
      <c r="E95" s="57">
        <f>MAX(C_predlog!R104:S104)</f>
        <v>0</v>
      </c>
      <c r="F95" s="19" t="str">
        <f>C_predlog!U104</f>
        <v>F</v>
      </c>
    </row>
    <row r="96" spans="1:6" ht="12.75">
      <c r="A96" s="37"/>
      <c r="B96" s="116"/>
      <c r="C96" s="117"/>
      <c r="D96" s="57"/>
      <c r="E96" s="57"/>
      <c r="F96" s="19"/>
    </row>
    <row r="97" spans="1:6" ht="12.75">
      <c r="A97" s="37"/>
      <c r="B97" s="116"/>
      <c r="C97" s="117"/>
      <c r="D97" s="57"/>
      <c r="E97" s="57"/>
      <c r="F97" s="19"/>
    </row>
    <row r="98" spans="1:6" ht="12.75">
      <c r="A98" s="37"/>
      <c r="B98" s="116"/>
      <c r="C98" s="117"/>
      <c r="D98" s="57"/>
      <c r="E98" s="57"/>
      <c r="F98" s="19"/>
    </row>
    <row r="99" spans="1:6" ht="12.75">
      <c r="A99" s="37"/>
      <c r="B99" s="116"/>
      <c r="C99" s="117"/>
      <c r="D99" s="57"/>
      <c r="E99" s="57"/>
      <c r="F99" s="19"/>
    </row>
    <row r="100" spans="1:6" ht="12.75">
      <c r="A100" s="58"/>
      <c r="B100" s="116"/>
      <c r="C100" s="117"/>
      <c r="D100" s="57"/>
      <c r="E100" s="57"/>
      <c r="F100" s="19"/>
    </row>
    <row r="101" spans="1:6" ht="12.75">
      <c r="A101" s="58"/>
      <c r="B101" s="116"/>
      <c r="C101" s="117"/>
      <c r="D101" s="57"/>
      <c r="E101" s="57"/>
      <c r="F101" s="19"/>
    </row>
    <row r="102" spans="1:6" ht="12.75">
      <c r="A102" s="58"/>
      <c r="B102" s="116"/>
      <c r="C102" s="117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6">
      <selection activeCell="U39" sqref="U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</row>
    <row r="2" spans="1:21" ht="12.75">
      <c r="A2" s="132" t="s">
        <v>58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6" t="s">
        <v>1</v>
      </c>
      <c r="P2" s="137"/>
      <c r="Q2" s="137"/>
      <c r="R2" s="138"/>
      <c r="S2" s="138"/>
      <c r="T2" s="138"/>
      <c r="U2" s="139"/>
    </row>
    <row r="3" spans="1:21" ht="21" customHeight="1">
      <c r="A3" s="140" t="s">
        <v>2</v>
      </c>
      <c r="B3" s="140"/>
      <c r="C3" s="140"/>
      <c r="D3" s="141" t="s">
        <v>3</v>
      </c>
      <c r="E3" s="141"/>
      <c r="F3" s="141"/>
      <c r="G3" s="141"/>
      <c r="H3" s="142" t="s">
        <v>56</v>
      </c>
      <c r="I3" s="142"/>
      <c r="J3" s="142"/>
      <c r="K3" s="142"/>
      <c r="L3" s="142"/>
      <c r="M3" s="142"/>
      <c r="N3" s="142"/>
      <c r="O3" s="142"/>
      <c r="P3" s="142"/>
      <c r="Q3" s="143" t="s">
        <v>61</v>
      </c>
      <c r="R3" s="143"/>
      <c r="S3" s="143"/>
      <c r="T3" s="143"/>
      <c r="U3" s="143"/>
    </row>
    <row r="4" spans="4:8" ht="6.75" customHeight="1">
      <c r="D4" s="2"/>
      <c r="E4" s="2"/>
      <c r="F4" s="2"/>
      <c r="G4" s="2"/>
      <c r="H4" s="2"/>
    </row>
    <row r="5" spans="1:21" ht="21" customHeight="1">
      <c r="A5" s="118" t="s">
        <v>4</v>
      </c>
      <c r="B5" s="121" t="s">
        <v>5</v>
      </c>
      <c r="C5" s="124" t="s">
        <v>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 t="s">
        <v>7</v>
      </c>
      <c r="U5" s="127" t="s">
        <v>8</v>
      </c>
    </row>
    <row r="6" spans="1:21" ht="21" customHeight="1">
      <c r="A6" s="119"/>
      <c r="B6" s="122"/>
      <c r="C6" s="3"/>
      <c r="D6" s="129" t="s">
        <v>9</v>
      </c>
      <c r="E6" s="129"/>
      <c r="F6" s="129"/>
      <c r="G6" s="129"/>
      <c r="H6" s="129"/>
      <c r="I6" s="129" t="s">
        <v>10</v>
      </c>
      <c r="J6" s="129"/>
      <c r="K6" s="129"/>
      <c r="L6" s="129" t="s">
        <v>11</v>
      </c>
      <c r="M6" s="129"/>
      <c r="N6" s="129"/>
      <c r="O6" s="129" t="s">
        <v>12</v>
      </c>
      <c r="P6" s="129"/>
      <c r="Q6" s="129"/>
      <c r="R6" s="129" t="s">
        <v>13</v>
      </c>
      <c r="S6" s="129"/>
      <c r="T6" s="125"/>
      <c r="U6" s="127"/>
    </row>
    <row r="7" spans="1:21" ht="21" customHeight="1">
      <c r="A7" s="120"/>
      <c r="B7" s="12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6"/>
      <c r="U7" s="128"/>
    </row>
    <row r="8" spans="1:21" ht="12.75">
      <c r="A8" s="9" t="str">
        <f>'D1'!I2</f>
        <v>1/2016</v>
      </c>
      <c r="B8" s="6" t="str">
        <f>'D1'!J2</f>
        <v>Brakočević Jovana</v>
      </c>
      <c r="C8" s="7"/>
      <c r="D8" s="8">
        <v>2.3</v>
      </c>
      <c r="E8" s="8">
        <v>2.5</v>
      </c>
      <c r="F8" s="7"/>
      <c r="G8" s="7"/>
      <c r="H8" s="7"/>
      <c r="I8" s="9"/>
      <c r="J8" s="9"/>
      <c r="K8" s="9"/>
      <c r="L8" s="9"/>
      <c r="M8" s="9"/>
      <c r="N8" s="9"/>
      <c r="O8" s="10">
        <v>1</v>
      </c>
      <c r="P8" s="10">
        <v>4</v>
      </c>
      <c r="Q8" s="9"/>
      <c r="R8" s="7">
        <v>8</v>
      </c>
      <c r="S8" s="7"/>
      <c r="T8" s="11">
        <f aca="true" t="shared" si="0" ref="T8:T37">SUM(D8:E8,O8,P8,MAX(R8,S8))</f>
        <v>17.8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2/2016</v>
      </c>
      <c r="B9" s="6" t="str">
        <f>'D1'!J3</f>
        <v>Dejanović Pavle</v>
      </c>
      <c r="C9" s="7"/>
      <c r="D9" s="8">
        <v>1.7</v>
      </c>
      <c r="E9" s="8">
        <v>2.5</v>
      </c>
      <c r="F9" s="7"/>
      <c r="G9" s="7"/>
      <c r="H9" s="7"/>
      <c r="I9" s="9"/>
      <c r="J9" s="9"/>
      <c r="K9" s="9"/>
      <c r="L9" s="9"/>
      <c r="M9" s="9"/>
      <c r="N9" s="9"/>
      <c r="O9" s="10">
        <v>5</v>
      </c>
      <c r="P9" s="10">
        <v>6</v>
      </c>
      <c r="Q9" s="9"/>
      <c r="R9" s="7">
        <v>10</v>
      </c>
      <c r="S9" s="7">
        <v>34</v>
      </c>
      <c r="T9" s="11">
        <f t="shared" si="0"/>
        <v>49.2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'D1'!I4</f>
        <v>3/2016</v>
      </c>
      <c r="B10" s="6" t="str">
        <f>'D1'!J4</f>
        <v>Ivanović Aleksandar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62</v>
      </c>
      <c r="P10" s="10" t="s">
        <v>62</v>
      </c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'D1'!I5</f>
        <v>4/2016</v>
      </c>
      <c r="B11" s="6" t="str">
        <f>'D1'!J5</f>
        <v>Madžgalj Sreten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 t="s">
        <v>62</v>
      </c>
      <c r="P11" s="10" t="s">
        <v>62</v>
      </c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'D1'!I6</f>
        <v>5/2016</v>
      </c>
      <c r="B12" s="6" t="str">
        <f>'D1'!J6</f>
        <v>Čukić Radoš</v>
      </c>
      <c r="C12" s="7"/>
      <c r="D12" s="8">
        <v>0</v>
      </c>
      <c r="E12" s="8">
        <v>2.5</v>
      </c>
      <c r="F12" s="7"/>
      <c r="G12" s="7"/>
      <c r="H12" s="7"/>
      <c r="I12" s="9"/>
      <c r="J12" s="9"/>
      <c r="K12" s="9"/>
      <c r="L12" s="9"/>
      <c r="M12" s="9"/>
      <c r="N12" s="9"/>
      <c r="O12" s="10">
        <v>12.5</v>
      </c>
      <c r="P12" s="10">
        <v>10.5</v>
      </c>
      <c r="Q12" s="9"/>
      <c r="R12" s="7"/>
      <c r="S12" s="7">
        <v>36</v>
      </c>
      <c r="T12" s="11">
        <f t="shared" si="0"/>
        <v>61.5</v>
      </c>
      <c r="U12" s="11" t="str">
        <f t="shared" si="1"/>
        <v>D</v>
      </c>
    </row>
    <row r="13" spans="1:22" ht="12.75">
      <c r="A13" s="9" t="str">
        <f>'D1'!I7</f>
        <v>6/2016</v>
      </c>
      <c r="B13" s="6" t="str">
        <f>'D1'!J7</f>
        <v>Šuković Aleksa</v>
      </c>
      <c r="C13" s="7"/>
      <c r="D13" s="8">
        <v>2.5</v>
      </c>
      <c r="E13" s="8">
        <v>2.5</v>
      </c>
      <c r="F13" s="7"/>
      <c r="G13" s="7"/>
      <c r="H13" s="7"/>
      <c r="I13" s="9"/>
      <c r="J13" s="9"/>
      <c r="K13" s="9"/>
      <c r="L13" s="9"/>
      <c r="M13" s="9"/>
      <c r="N13" s="9"/>
      <c r="O13" s="10">
        <v>17.5</v>
      </c>
      <c r="P13" s="10">
        <v>21.5</v>
      </c>
      <c r="Q13" s="9"/>
      <c r="R13" s="7">
        <v>46</v>
      </c>
      <c r="S13" s="7"/>
      <c r="T13" s="11">
        <f t="shared" si="0"/>
        <v>90</v>
      </c>
      <c r="U13" s="11" t="str">
        <f t="shared" si="1"/>
        <v>A</v>
      </c>
      <c r="V13" s="61"/>
    </row>
    <row r="14" spans="1:21" ht="12.75">
      <c r="A14" s="9" t="str">
        <f>'D1'!I8</f>
        <v>7/2016</v>
      </c>
      <c r="B14" s="6" t="str">
        <f>'D1'!J8</f>
        <v>Bundalo Oliver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 t="s">
        <v>62</v>
      </c>
      <c r="P14" s="10" t="s">
        <v>62</v>
      </c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8/2016</v>
      </c>
      <c r="B15" s="6" t="str">
        <f>'D1'!J9</f>
        <v>Nurković Jasmin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62</v>
      </c>
      <c r="P15" s="10" t="s">
        <v>62</v>
      </c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9/2016</v>
      </c>
      <c r="B16" s="6" t="str">
        <f>'D1'!J10</f>
        <v>Radovanović Aleksa</v>
      </c>
      <c r="C16" s="7"/>
      <c r="D16" s="8">
        <v>2.5</v>
      </c>
      <c r="E16" s="8">
        <v>2.5</v>
      </c>
      <c r="F16" s="7"/>
      <c r="G16" s="7"/>
      <c r="H16" s="7"/>
      <c r="I16" s="9"/>
      <c r="J16" s="9"/>
      <c r="K16" s="9"/>
      <c r="L16" s="9"/>
      <c r="M16" s="9"/>
      <c r="N16" s="9"/>
      <c r="O16" s="10">
        <v>18.5</v>
      </c>
      <c r="P16" s="10">
        <v>16.5</v>
      </c>
      <c r="Q16" s="9"/>
      <c r="R16" s="7"/>
      <c r="S16" s="7">
        <v>41</v>
      </c>
      <c r="T16" s="11">
        <f t="shared" si="0"/>
        <v>81</v>
      </c>
      <c r="U16" s="11" t="str">
        <f t="shared" si="1"/>
        <v>B</v>
      </c>
    </row>
    <row r="17" spans="1:21" ht="12.75">
      <c r="A17" s="9" t="str">
        <f>'D1'!I11</f>
        <v>10/2016</v>
      </c>
      <c r="B17" s="6" t="str">
        <f>'D1'!J11</f>
        <v>Marniković Robert</v>
      </c>
      <c r="C17" s="7"/>
      <c r="D17" s="8">
        <v>1.7</v>
      </c>
      <c r="E17" s="8">
        <v>2.5</v>
      </c>
      <c r="F17" s="7"/>
      <c r="G17" s="7"/>
      <c r="H17" s="7"/>
      <c r="I17" s="9"/>
      <c r="J17" s="9"/>
      <c r="K17" s="9"/>
      <c r="L17" s="9"/>
      <c r="M17" s="9"/>
      <c r="N17" s="9"/>
      <c r="O17" s="10">
        <v>3</v>
      </c>
      <c r="P17" s="10">
        <v>8</v>
      </c>
      <c r="Q17" s="9"/>
      <c r="R17" s="7">
        <v>21</v>
      </c>
      <c r="S17" s="7">
        <v>34</v>
      </c>
      <c r="T17" s="11">
        <f t="shared" si="0"/>
        <v>49.2</v>
      </c>
      <c r="U17" s="11" t="str">
        <f t="shared" si="1"/>
        <v>E</v>
      </c>
    </row>
    <row r="18" spans="1:21" ht="12.75">
      <c r="A18" s="9" t="str">
        <f>'D1'!I12</f>
        <v>11/2016</v>
      </c>
      <c r="B18" s="6" t="str">
        <f>'D1'!J12</f>
        <v>Mitrović Emilija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 t="s">
        <v>62</v>
      </c>
      <c r="P18" s="10" t="s">
        <v>62</v>
      </c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'D1'!I13</f>
        <v>12/2016</v>
      </c>
      <c r="B19" s="6" t="str">
        <f>'D1'!J13</f>
        <v>Marović Jozo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62</v>
      </c>
      <c r="P19" s="10" t="s">
        <v>62</v>
      </c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13/2016</v>
      </c>
      <c r="B20" s="6" t="str">
        <f>'D1'!J14</f>
        <v>Bogosavljević Miloš</v>
      </c>
      <c r="C20" s="7"/>
      <c r="D20" s="8">
        <v>0</v>
      </c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10</v>
      </c>
      <c r="P20" s="10">
        <v>8</v>
      </c>
      <c r="Q20" s="9"/>
      <c r="R20" s="7">
        <v>13</v>
      </c>
      <c r="S20" s="7">
        <v>32</v>
      </c>
      <c r="T20" s="11">
        <f t="shared" si="0"/>
        <v>50</v>
      </c>
      <c r="U20" s="11" t="str">
        <f t="shared" si="1"/>
        <v>E</v>
      </c>
    </row>
    <row r="21" spans="1:21" ht="12.75">
      <c r="A21" s="9" t="str">
        <f>'D1'!I15</f>
        <v>14/2016</v>
      </c>
      <c r="B21" s="6" t="str">
        <f>'D1'!J15</f>
        <v>Žugić Marko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 t="s">
        <v>62</v>
      </c>
      <c r="P21" s="10" t="s">
        <v>62</v>
      </c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'D1'!I16</f>
        <v>15/2016</v>
      </c>
      <c r="B22" s="6" t="str">
        <f>'D1'!J16</f>
        <v>Perović Novak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 t="s">
        <v>62</v>
      </c>
      <c r="P22" s="10" t="s">
        <v>62</v>
      </c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'D1'!I17</f>
        <v>16/2016</v>
      </c>
      <c r="B23" s="6" t="str">
        <f>'D1'!J17</f>
        <v>Raičević Filip</v>
      </c>
      <c r="C23" s="7"/>
      <c r="D23" s="8">
        <v>2.4</v>
      </c>
      <c r="E23" s="8">
        <v>2.5</v>
      </c>
      <c r="F23" s="7"/>
      <c r="G23" s="7"/>
      <c r="H23" s="7"/>
      <c r="I23" s="9"/>
      <c r="J23" s="9"/>
      <c r="K23" s="9"/>
      <c r="L23" s="9"/>
      <c r="M23" s="9"/>
      <c r="N23" s="9"/>
      <c r="O23" s="10">
        <v>2</v>
      </c>
      <c r="P23" s="10">
        <v>3</v>
      </c>
      <c r="Q23" s="9"/>
      <c r="R23" s="7">
        <v>2</v>
      </c>
      <c r="S23" s="7">
        <v>0</v>
      </c>
      <c r="T23" s="11">
        <f t="shared" si="0"/>
        <v>11.9</v>
      </c>
      <c r="U23" s="11" t="str">
        <f t="shared" si="1"/>
        <v>F</v>
      </c>
    </row>
    <row r="24" spans="1:21" ht="12.75">
      <c r="A24" s="9" t="str">
        <f>'D1'!I18</f>
        <v>17/2016</v>
      </c>
      <c r="B24" s="6" t="str">
        <f>'D1'!J18</f>
        <v>Tošić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 t="s">
        <v>62</v>
      </c>
      <c r="P24" s="10" t="s">
        <v>62</v>
      </c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'D1'!I19</f>
        <v>18/2016</v>
      </c>
      <c r="B25" s="6" t="str">
        <f>'D1'!J19</f>
        <v>Perović Stefan</v>
      </c>
      <c r="C25" s="7"/>
      <c r="D25" s="8">
        <v>1.7</v>
      </c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15</v>
      </c>
      <c r="P25" s="10">
        <v>9</v>
      </c>
      <c r="Q25" s="9"/>
      <c r="R25" s="7"/>
      <c r="S25" s="7">
        <v>26</v>
      </c>
      <c r="T25" s="11">
        <f t="shared" si="0"/>
        <v>51.7</v>
      </c>
      <c r="U25" s="11" t="str">
        <f t="shared" si="1"/>
        <v>E</v>
      </c>
    </row>
    <row r="26" spans="1:21" ht="12.75">
      <c r="A26" s="9" t="str">
        <f>'D1'!I20</f>
        <v>19/2016</v>
      </c>
      <c r="B26" s="6" t="str">
        <f>'D1'!J20</f>
        <v>Dizdarević Majda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 t="s">
        <v>62</v>
      </c>
      <c r="P26" s="10" t="s">
        <v>62</v>
      </c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'D1'!I21</f>
        <v>20/2016</v>
      </c>
      <c r="B27" s="6" t="str">
        <f>'D1'!J21</f>
        <v>Hodžić Deniz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0</v>
      </c>
      <c r="P27" s="10">
        <v>1</v>
      </c>
      <c r="Q27" s="9"/>
      <c r="R27" s="7"/>
      <c r="S27" s="7"/>
      <c r="T27" s="11">
        <f t="shared" si="0"/>
        <v>1</v>
      </c>
      <c r="U27" s="11" t="str">
        <f t="shared" si="1"/>
        <v>F</v>
      </c>
    </row>
    <row r="28" spans="1:21" ht="12.75">
      <c r="A28" s="9" t="str">
        <f>'D1'!I22</f>
        <v>21/2016</v>
      </c>
      <c r="B28" s="6" t="str">
        <f>'D1'!J22</f>
        <v>Garić Radovan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 t="s">
        <v>62</v>
      </c>
      <c r="P28" s="10" t="s">
        <v>62</v>
      </c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22/2016</v>
      </c>
      <c r="B29" s="6" t="str">
        <f>'D1'!J23</f>
        <v>Sekulović Radoš</v>
      </c>
      <c r="C29" s="7"/>
      <c r="D29" s="8">
        <v>1.7</v>
      </c>
      <c r="E29" s="8">
        <v>2.5</v>
      </c>
      <c r="F29" s="7"/>
      <c r="G29" s="7"/>
      <c r="H29" s="7"/>
      <c r="I29" s="9"/>
      <c r="J29" s="9"/>
      <c r="K29" s="9"/>
      <c r="L29" s="9"/>
      <c r="M29" s="9"/>
      <c r="N29" s="9"/>
      <c r="O29" s="10">
        <v>7.5</v>
      </c>
      <c r="P29" s="10">
        <v>8</v>
      </c>
      <c r="Q29" s="9"/>
      <c r="R29" s="7">
        <v>31</v>
      </c>
      <c r="S29" s="7">
        <v>40</v>
      </c>
      <c r="T29" s="11">
        <f t="shared" si="0"/>
        <v>59.7</v>
      </c>
      <c r="U29" s="11" t="str">
        <f t="shared" si="1"/>
        <v>D</v>
      </c>
    </row>
    <row r="30" spans="1:21" ht="12.75">
      <c r="A30" s="9" t="str">
        <f>'D1'!I24</f>
        <v>23/2016</v>
      </c>
      <c r="B30" s="6" t="str">
        <f>'D1'!J24</f>
        <v>Dapčević Ema</v>
      </c>
      <c r="C30" s="7"/>
      <c r="D30" s="8">
        <v>0</v>
      </c>
      <c r="E30" s="8">
        <v>2.5</v>
      </c>
      <c r="F30" s="7"/>
      <c r="G30" s="7"/>
      <c r="H30" s="7"/>
      <c r="I30" s="9"/>
      <c r="J30" s="9"/>
      <c r="K30" s="9"/>
      <c r="L30" s="9"/>
      <c r="M30" s="9"/>
      <c r="N30" s="9"/>
      <c r="O30" s="10">
        <v>2.5</v>
      </c>
      <c r="P30" s="10">
        <v>4</v>
      </c>
      <c r="Q30" s="9"/>
      <c r="R30" s="7">
        <v>8</v>
      </c>
      <c r="S30" s="7">
        <v>14</v>
      </c>
      <c r="T30" s="11">
        <f t="shared" si="0"/>
        <v>23</v>
      </c>
      <c r="U30" s="11" t="str">
        <f t="shared" si="1"/>
        <v>F</v>
      </c>
    </row>
    <row r="31" spans="1:21" ht="12.75">
      <c r="A31" s="9" t="str">
        <f>'D1'!I25</f>
        <v>24/2016</v>
      </c>
      <c r="B31" s="6" t="str">
        <f>'D1'!J25</f>
        <v>Trifunović Nikola</v>
      </c>
      <c r="C31" s="7"/>
      <c r="D31" s="8">
        <v>0</v>
      </c>
      <c r="E31" s="8">
        <v>2.5</v>
      </c>
      <c r="F31" s="7"/>
      <c r="G31" s="7"/>
      <c r="H31" s="7"/>
      <c r="I31" s="9"/>
      <c r="J31" s="9"/>
      <c r="K31" s="9"/>
      <c r="L31" s="9"/>
      <c r="M31" s="9"/>
      <c r="N31" s="9"/>
      <c r="O31" s="10">
        <v>1.5</v>
      </c>
      <c r="P31" s="10">
        <v>4</v>
      </c>
      <c r="Q31" s="9"/>
      <c r="R31" s="7">
        <v>8</v>
      </c>
      <c r="S31" s="7">
        <v>9</v>
      </c>
      <c r="T31" s="11">
        <f t="shared" si="0"/>
        <v>17</v>
      </c>
      <c r="U31" s="11" t="str">
        <f t="shared" si="1"/>
        <v>F</v>
      </c>
    </row>
    <row r="32" spans="1:21" ht="12.75">
      <c r="A32" s="9" t="str">
        <f>'D1'!I26</f>
        <v>25/2016</v>
      </c>
      <c r="B32" s="6" t="str">
        <f>'D1'!J26</f>
        <v>Planić Veselin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5</v>
      </c>
      <c r="P32" s="10">
        <v>6</v>
      </c>
      <c r="Q32" s="9"/>
      <c r="R32" s="7"/>
      <c r="S32" s="7"/>
      <c r="T32" s="7">
        <f t="shared" si="0"/>
        <v>11</v>
      </c>
      <c r="U32" s="11" t="str">
        <f t="shared" si="1"/>
        <v>F</v>
      </c>
    </row>
    <row r="33" spans="1:21" ht="12.75">
      <c r="A33" s="9" t="str">
        <f>'D1'!I27</f>
        <v>26/2016</v>
      </c>
      <c r="B33" s="6" t="str">
        <f>'D1'!J27</f>
        <v>Gutić Dragana</v>
      </c>
      <c r="C33" s="7"/>
      <c r="D33" s="8">
        <v>0</v>
      </c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1</v>
      </c>
      <c r="P33" s="10" t="s">
        <v>62</v>
      </c>
      <c r="Q33" s="9"/>
      <c r="R33" s="7">
        <v>13</v>
      </c>
      <c r="S33" s="7">
        <v>13</v>
      </c>
      <c r="T33" s="7">
        <f t="shared" si="0"/>
        <v>14</v>
      </c>
      <c r="U33" s="11" t="str">
        <f t="shared" si="1"/>
        <v>F</v>
      </c>
    </row>
    <row r="34" spans="1:21" ht="12.75">
      <c r="A34" s="9" t="str">
        <f>'D1'!I28</f>
        <v>27/2016</v>
      </c>
      <c r="B34" s="6" t="str">
        <f>'D1'!J28</f>
        <v>Sarvan Ranka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1</v>
      </c>
      <c r="P34" s="10" t="s">
        <v>62</v>
      </c>
      <c r="Q34" s="9"/>
      <c r="R34" s="7"/>
      <c r="S34" s="7">
        <v>7</v>
      </c>
      <c r="T34" s="7">
        <f t="shared" si="0"/>
        <v>8</v>
      </c>
      <c r="U34" s="11" t="str">
        <f t="shared" si="1"/>
        <v>F</v>
      </c>
    </row>
    <row r="35" spans="1:21" ht="12.75">
      <c r="A35" s="9" t="str">
        <f>'D1'!I29</f>
        <v>30/2016</v>
      </c>
      <c r="B35" s="6" t="str">
        <f>'D1'!J29</f>
        <v>Milićević Aleksandra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 t="s">
        <v>62</v>
      </c>
      <c r="P35" s="10" t="s">
        <v>62</v>
      </c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34/2016</v>
      </c>
      <c r="B36" s="6" t="str">
        <f>'D1'!J30</f>
        <v>Rakočević Miloš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 t="s">
        <v>62</v>
      </c>
      <c r="P36" s="10" t="s">
        <v>62</v>
      </c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'D1'!I31</f>
        <v>35/2016</v>
      </c>
      <c r="B37" s="6" t="str">
        <f>'D1'!J31</f>
        <v>Rakonjac Nikola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 t="s">
        <v>62</v>
      </c>
      <c r="P37" s="10" t="s">
        <v>62</v>
      </c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0" t="s">
        <v>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1:21" ht="12.75">
      <c r="A41" s="132" t="s">
        <v>58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 t="s">
        <v>1</v>
      </c>
      <c r="P41" s="137"/>
      <c r="Q41" s="137"/>
      <c r="R41" s="138"/>
      <c r="S41" s="138"/>
      <c r="T41" s="138"/>
      <c r="U41" s="139"/>
    </row>
    <row r="42" spans="1:21" ht="21" customHeight="1">
      <c r="A42" s="140" t="s">
        <v>2</v>
      </c>
      <c r="B42" s="140"/>
      <c r="C42" s="140"/>
      <c r="D42" s="141" t="s">
        <v>3</v>
      </c>
      <c r="E42" s="141"/>
      <c r="F42" s="141"/>
      <c r="G42" s="141"/>
      <c r="H42" s="142" t="s">
        <v>56</v>
      </c>
      <c r="I42" s="142"/>
      <c r="J42" s="142"/>
      <c r="K42" s="142"/>
      <c r="L42" s="142"/>
      <c r="M42" s="142"/>
      <c r="N42" s="142"/>
      <c r="O42" s="142"/>
      <c r="P42" s="142"/>
      <c r="Q42" s="143" t="s">
        <v>61</v>
      </c>
      <c r="R42" s="143"/>
      <c r="S42" s="143"/>
      <c r="T42" s="143"/>
      <c r="U42" s="143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8" t="s">
        <v>4</v>
      </c>
      <c r="B44" s="121" t="s">
        <v>5</v>
      </c>
      <c r="C44" s="124" t="s">
        <v>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 t="s">
        <v>7</v>
      </c>
      <c r="U44" s="127" t="s">
        <v>8</v>
      </c>
    </row>
    <row r="45" spans="1:21" ht="21" customHeight="1">
      <c r="A45" s="119"/>
      <c r="B45" s="122"/>
      <c r="C45" s="3"/>
      <c r="D45" s="129" t="s">
        <v>9</v>
      </c>
      <c r="E45" s="129"/>
      <c r="F45" s="129"/>
      <c r="G45" s="129"/>
      <c r="H45" s="129"/>
      <c r="I45" s="129" t="s">
        <v>10</v>
      </c>
      <c r="J45" s="129"/>
      <c r="K45" s="129"/>
      <c r="L45" s="129" t="s">
        <v>11</v>
      </c>
      <c r="M45" s="129"/>
      <c r="N45" s="129"/>
      <c r="O45" s="129" t="s">
        <v>12</v>
      </c>
      <c r="P45" s="129"/>
      <c r="Q45" s="129"/>
      <c r="R45" s="129" t="s">
        <v>13</v>
      </c>
      <c r="S45" s="129"/>
      <c r="T45" s="125"/>
      <c r="U45" s="127"/>
    </row>
    <row r="46" spans="1:21" ht="21" customHeight="1">
      <c r="A46" s="120"/>
      <c r="B46" s="123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6"/>
      <c r="U46" s="128"/>
    </row>
    <row r="47" spans="1:21" ht="12.75">
      <c r="A47" s="69" t="str">
        <f>'D1'!I32</f>
        <v>37/2016</v>
      </c>
      <c r="B47" s="6" t="str">
        <f>'D1'!J32</f>
        <v>Drašković Milica</v>
      </c>
      <c r="C47" s="7"/>
      <c r="D47" s="8">
        <v>0</v>
      </c>
      <c r="E47" s="8">
        <v>0.8</v>
      </c>
      <c r="F47" s="7"/>
      <c r="G47" s="7"/>
      <c r="H47" s="7"/>
      <c r="I47" s="9"/>
      <c r="J47" s="9"/>
      <c r="K47" s="9"/>
      <c r="L47" s="9"/>
      <c r="M47" s="9"/>
      <c r="N47" s="9"/>
      <c r="O47" s="10">
        <v>6</v>
      </c>
      <c r="P47" s="10">
        <v>5.5</v>
      </c>
      <c r="Q47" s="9"/>
      <c r="R47" s="7">
        <v>5</v>
      </c>
      <c r="S47" s="7">
        <v>39</v>
      </c>
      <c r="T47" s="11">
        <f aca="true" t="shared" si="2" ref="T47:T75">SUM(D47:E47,O47,P47,MAX(R47,S47))</f>
        <v>51.3</v>
      </c>
      <c r="U47" s="11" t="str">
        <f aca="true" t="shared" si="3" ref="U47:U75">IF(T47&gt;89,"A",IF(T47&gt;79,"B",IF(T47&gt;69,"C",IF(T47&gt;59,"D",IF(T47&gt;49,"E","F")))))</f>
        <v>E</v>
      </c>
    </row>
    <row r="48" spans="1:21" ht="12.75">
      <c r="A48" s="69" t="str">
        <f>'D1'!I33</f>
        <v>38/2016</v>
      </c>
      <c r="B48" s="6" t="str">
        <f>'D1'!J33</f>
        <v>Raičević Dragana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 t="s">
        <v>62</v>
      </c>
      <c r="P48" s="10" t="s">
        <v>62</v>
      </c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'D1'!I34</f>
        <v>39/2016</v>
      </c>
      <c r="B49" s="6" t="str">
        <f>'D1'!J34</f>
        <v>Teofilov Branko</v>
      </c>
      <c r="C49" s="7"/>
      <c r="D49" s="8">
        <v>0</v>
      </c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0</v>
      </c>
      <c r="P49" s="10">
        <v>3</v>
      </c>
      <c r="Q49" s="9"/>
      <c r="R49" s="7"/>
      <c r="S49" s="7"/>
      <c r="T49" s="11">
        <f t="shared" si="2"/>
        <v>3</v>
      </c>
      <c r="U49" s="11" t="str">
        <f t="shared" si="3"/>
        <v>F</v>
      </c>
    </row>
    <row r="50" spans="1:21" ht="12.75">
      <c r="A50" s="69" t="str">
        <f>'D1'!I35</f>
        <v>40/2016</v>
      </c>
      <c r="B50" s="6" t="str">
        <f>'D1'!J35</f>
        <v>Ostojić Sofija</v>
      </c>
      <c r="C50" s="7"/>
      <c r="D50" s="8">
        <v>0</v>
      </c>
      <c r="E50" s="8"/>
      <c r="F50" s="7"/>
      <c r="G50" s="7"/>
      <c r="H50" s="7"/>
      <c r="I50" s="9"/>
      <c r="J50" s="9"/>
      <c r="K50" s="9"/>
      <c r="L50" s="9"/>
      <c r="M50" s="9"/>
      <c r="N50" s="9"/>
      <c r="O50" s="10" t="s">
        <v>62</v>
      </c>
      <c r="P50" s="10" t="s">
        <v>62</v>
      </c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41/2016</v>
      </c>
      <c r="B51" s="6" t="str">
        <f>'D1'!J36</f>
        <v>Piper Miroslav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 t="s">
        <v>62</v>
      </c>
      <c r="P51" s="10" t="s">
        <v>62</v>
      </c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'D1'!I37</f>
        <v>1/2015</v>
      </c>
      <c r="B52" s="6" t="str">
        <f>'D1'!J37</f>
        <v>Ratković Vasilije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 t="s">
        <v>62</v>
      </c>
      <c r="P52" s="10" t="s">
        <v>62</v>
      </c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'D1'!I38</f>
        <v>4/2015</v>
      </c>
      <c r="B53" s="6" t="str">
        <f>'D1'!J38</f>
        <v>Trle Sead</v>
      </c>
      <c r="C53" s="7"/>
      <c r="D53" s="8">
        <v>0</v>
      </c>
      <c r="E53" s="8"/>
      <c r="F53" s="7"/>
      <c r="G53" s="7"/>
      <c r="H53" s="7"/>
      <c r="I53" s="9"/>
      <c r="J53" s="9"/>
      <c r="K53" s="9"/>
      <c r="L53" s="9"/>
      <c r="M53" s="9"/>
      <c r="N53" s="9"/>
      <c r="O53" s="10" t="s">
        <v>62</v>
      </c>
      <c r="P53" s="10">
        <v>1</v>
      </c>
      <c r="Q53" s="9"/>
      <c r="R53" s="7"/>
      <c r="S53" s="7"/>
      <c r="T53" s="11">
        <f t="shared" si="2"/>
        <v>1</v>
      </c>
      <c r="U53" s="11" t="str">
        <f t="shared" si="3"/>
        <v>F</v>
      </c>
    </row>
    <row r="54" spans="1:21" ht="12.75">
      <c r="A54" s="69" t="str">
        <f>'D1'!I39</f>
        <v>6/2015</v>
      </c>
      <c r="B54" s="6" t="str">
        <f>'D1'!J39</f>
        <v>Vesković Ivan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 t="s">
        <v>62</v>
      </c>
      <c r="P54" s="10" t="s">
        <v>62</v>
      </c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 t="str">
        <f>'D1'!I40</f>
        <v>7/2015</v>
      </c>
      <c r="B55" s="6" t="str">
        <f>'D1'!J40</f>
        <v>Milosavljević Sara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 t="s">
        <v>62</v>
      </c>
      <c r="P55" s="10">
        <v>4</v>
      </c>
      <c r="Q55" s="9"/>
      <c r="R55" s="7"/>
      <c r="S55" s="7"/>
      <c r="T55" s="11">
        <f t="shared" si="2"/>
        <v>4</v>
      </c>
      <c r="U55" s="11" t="str">
        <f t="shared" si="3"/>
        <v>F</v>
      </c>
    </row>
    <row r="56" spans="1:21" ht="12.75">
      <c r="A56" s="69" t="str">
        <f>'D1'!I41</f>
        <v>8/2015</v>
      </c>
      <c r="B56" s="6" t="str">
        <f>'D1'!J41</f>
        <v>Čelebić Luka</v>
      </c>
      <c r="C56" s="7"/>
      <c r="D56" s="8">
        <v>1.7</v>
      </c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0</v>
      </c>
      <c r="P56" s="10" t="s">
        <v>62</v>
      </c>
      <c r="Q56" s="9"/>
      <c r="R56" s="7"/>
      <c r="S56" s="7"/>
      <c r="T56" s="11">
        <f t="shared" si="2"/>
        <v>1.7</v>
      </c>
      <c r="U56" s="11" t="str">
        <f t="shared" si="3"/>
        <v>F</v>
      </c>
    </row>
    <row r="57" spans="1:21" ht="12.75">
      <c r="A57" s="69" t="str">
        <f>'D1'!I42</f>
        <v>12/2015</v>
      </c>
      <c r="B57" s="6" t="str">
        <f>'D1'!J42</f>
        <v>Vlahović Aleksandar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 t="s">
        <v>62</v>
      </c>
      <c r="P57" s="10" t="s">
        <v>62</v>
      </c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 t="str">
        <f>'D1'!I43</f>
        <v>13/2015</v>
      </c>
      <c r="B58" s="6" t="str">
        <f>'D1'!J43</f>
        <v>Vasić Jovan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 t="s">
        <v>62</v>
      </c>
      <c r="P58" s="10" t="s">
        <v>62</v>
      </c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18/2015</v>
      </c>
      <c r="B59" s="6" t="str">
        <f>'D1'!J44</f>
        <v>Zindović Tamara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 t="s">
        <v>62</v>
      </c>
      <c r="P59" s="10" t="s">
        <v>62</v>
      </c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24/2015</v>
      </c>
      <c r="B60" s="6" t="str">
        <f>'D1'!J45</f>
        <v>Šćepović Anđela</v>
      </c>
      <c r="C60" s="7"/>
      <c r="D60" s="8">
        <v>0</v>
      </c>
      <c r="E60" s="8"/>
      <c r="F60" s="7"/>
      <c r="G60" s="7"/>
      <c r="H60" s="7"/>
      <c r="I60" s="9"/>
      <c r="J60" s="9"/>
      <c r="K60" s="9"/>
      <c r="L60" s="9"/>
      <c r="M60" s="9"/>
      <c r="N60" s="9"/>
      <c r="O60" s="10">
        <v>7.5</v>
      </c>
      <c r="P60" s="10">
        <v>10</v>
      </c>
      <c r="Q60" s="9"/>
      <c r="R60" s="7">
        <v>11</v>
      </c>
      <c r="S60" s="7">
        <v>32</v>
      </c>
      <c r="T60" s="11">
        <f t="shared" si="2"/>
        <v>49.5</v>
      </c>
      <c r="U60" s="11" t="str">
        <f t="shared" si="3"/>
        <v>E</v>
      </c>
    </row>
    <row r="61" spans="1:21" ht="12.75">
      <c r="A61" s="69" t="str">
        <f>'D1'!I46</f>
        <v>26/2015</v>
      </c>
      <c r="B61" s="6" t="str">
        <f>'D1'!J46</f>
        <v>Stojanović Maja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 t="s">
        <v>62</v>
      </c>
      <c r="P61" s="10" t="s">
        <v>62</v>
      </c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 t="str">
        <f>'D1'!I47</f>
        <v>29/2015</v>
      </c>
      <c r="B62" s="6" t="str">
        <f>'D1'!J47</f>
        <v>Vuković Veliša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 t="s">
        <v>62</v>
      </c>
      <c r="P62" s="10" t="s">
        <v>62</v>
      </c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 t="str">
        <f>'D1'!I48</f>
        <v>37/2015</v>
      </c>
      <c r="B63" s="6" t="str">
        <f>'D1'!J48</f>
        <v>Radović Đorđe</v>
      </c>
      <c r="C63" s="7"/>
      <c r="D63" s="8">
        <v>0</v>
      </c>
      <c r="E63" s="8">
        <v>0</v>
      </c>
      <c r="F63" s="7"/>
      <c r="G63" s="7"/>
      <c r="H63" s="7"/>
      <c r="I63" s="9"/>
      <c r="J63" s="9"/>
      <c r="K63" s="9"/>
      <c r="L63" s="9"/>
      <c r="M63" s="9"/>
      <c r="N63" s="9"/>
      <c r="O63" s="10">
        <v>1</v>
      </c>
      <c r="P63" s="10">
        <v>4</v>
      </c>
      <c r="Q63" s="9"/>
      <c r="R63" s="7"/>
      <c r="S63" s="7"/>
      <c r="T63" s="11">
        <f t="shared" si="2"/>
        <v>5</v>
      </c>
      <c r="U63" s="11" t="str">
        <f t="shared" si="3"/>
        <v>F</v>
      </c>
    </row>
    <row r="64" spans="1:21" ht="12.75">
      <c r="A64" s="69" t="str">
        <f>'D1'!I49</f>
        <v>6/2014</v>
      </c>
      <c r="B64" s="6" t="str">
        <f>'D1'!J49</f>
        <v>Lekić Nemanja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 t="s">
        <v>62</v>
      </c>
      <c r="P64" s="10" t="s">
        <v>62</v>
      </c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9/2014</v>
      </c>
      <c r="B65" s="6" t="str">
        <f>'D1'!J50</f>
        <v>Todorović Nenad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>
        <v>1.5</v>
      </c>
      <c r="P65" s="10" t="s">
        <v>62</v>
      </c>
      <c r="Q65" s="9"/>
      <c r="R65" s="7"/>
      <c r="S65" s="7"/>
      <c r="T65" s="11">
        <f t="shared" si="2"/>
        <v>1.5</v>
      </c>
      <c r="U65" s="11" t="str">
        <f t="shared" si="3"/>
        <v>F</v>
      </c>
    </row>
    <row r="66" spans="1:21" ht="12.75">
      <c r="A66" s="69" t="str">
        <f>'D1'!I51</f>
        <v>13/2014</v>
      </c>
      <c r="B66" s="6" t="str">
        <f>'D1'!J51</f>
        <v>Novčić Stefan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1</v>
      </c>
      <c r="P66" s="10">
        <v>2</v>
      </c>
      <c r="Q66" s="9"/>
      <c r="R66" s="7"/>
      <c r="S66" s="7"/>
      <c r="T66" s="11">
        <f t="shared" si="2"/>
        <v>3</v>
      </c>
      <c r="U66" s="11" t="str">
        <f t="shared" si="3"/>
        <v>F</v>
      </c>
    </row>
    <row r="67" spans="1:21" ht="12.75">
      <c r="A67" s="69" t="str">
        <f>'D1'!I52</f>
        <v>20/2014</v>
      </c>
      <c r="B67" s="6" t="str">
        <f>'D1'!J52</f>
        <v>Muminović Selmir</v>
      </c>
      <c r="C67" s="7"/>
      <c r="D67" s="8">
        <v>1</v>
      </c>
      <c r="E67" s="8">
        <v>0</v>
      </c>
      <c r="F67" s="7"/>
      <c r="G67" s="7"/>
      <c r="H67" s="7"/>
      <c r="I67" s="9"/>
      <c r="J67" s="9"/>
      <c r="K67" s="9"/>
      <c r="L67" s="9"/>
      <c r="M67" s="9"/>
      <c r="N67" s="9"/>
      <c r="O67" s="10">
        <v>1</v>
      </c>
      <c r="P67" s="10">
        <v>4.5</v>
      </c>
      <c r="Q67" s="9"/>
      <c r="R67" s="7">
        <v>5</v>
      </c>
      <c r="S67" s="7">
        <v>0</v>
      </c>
      <c r="T67" s="11">
        <f t="shared" si="2"/>
        <v>11.5</v>
      </c>
      <c r="U67" s="11" t="str">
        <f t="shared" si="3"/>
        <v>F</v>
      </c>
    </row>
    <row r="68" spans="1:21" ht="12.75">
      <c r="A68" s="69" t="str">
        <f>'D1'!I53</f>
        <v>22/2014</v>
      </c>
      <c r="B68" s="6" t="str">
        <f>'D1'!J53</f>
        <v> Dulović Dragana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 t="s">
        <v>62</v>
      </c>
      <c r="P68" s="10" t="s">
        <v>62</v>
      </c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27/2014</v>
      </c>
      <c r="B69" s="6" t="str">
        <f>'D1'!J54</f>
        <v>Knežević Branislav</v>
      </c>
      <c r="C69" s="7"/>
      <c r="D69" s="8">
        <v>0</v>
      </c>
      <c r="E69" s="8">
        <v>0</v>
      </c>
      <c r="F69" s="7"/>
      <c r="G69" s="7"/>
      <c r="H69" s="7"/>
      <c r="I69" s="9"/>
      <c r="J69" s="9"/>
      <c r="K69" s="9"/>
      <c r="L69" s="9"/>
      <c r="M69" s="9"/>
      <c r="N69" s="9"/>
      <c r="O69" s="10">
        <v>0.5</v>
      </c>
      <c r="P69" s="10">
        <v>7</v>
      </c>
      <c r="Q69" s="9"/>
      <c r="R69" s="7">
        <v>6</v>
      </c>
      <c r="S69" s="7">
        <v>0</v>
      </c>
      <c r="T69" s="11">
        <f t="shared" si="2"/>
        <v>13.5</v>
      </c>
      <c r="U69" s="11" t="str">
        <f t="shared" si="3"/>
        <v>F</v>
      </c>
    </row>
    <row r="70" spans="1:21" ht="12.75">
      <c r="A70" s="69" t="str">
        <f>'D1'!I55</f>
        <v>35/2014</v>
      </c>
      <c r="B70" s="6" t="str">
        <f>'D1'!J55</f>
        <v>Harović Damir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 t="s">
        <v>62</v>
      </c>
      <c r="P70" s="10" t="s">
        <v>62</v>
      </c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39/2014</v>
      </c>
      <c r="B71" s="6" t="str">
        <f>'D1'!J56</f>
        <v>Đurković Momir</v>
      </c>
      <c r="C71" s="7"/>
      <c r="D71" s="8">
        <v>0</v>
      </c>
      <c r="E71" s="8"/>
      <c r="F71" s="7"/>
      <c r="G71" s="7"/>
      <c r="H71" s="7"/>
      <c r="I71" s="9"/>
      <c r="J71" s="9"/>
      <c r="K71" s="9"/>
      <c r="L71" s="9"/>
      <c r="M71" s="9"/>
      <c r="N71" s="9"/>
      <c r="O71" s="10">
        <v>1</v>
      </c>
      <c r="P71" s="10" t="s">
        <v>62</v>
      </c>
      <c r="Q71" s="9"/>
      <c r="R71" s="7"/>
      <c r="S71" s="7"/>
      <c r="T71" s="11">
        <f t="shared" si="2"/>
        <v>1</v>
      </c>
      <c r="U71" s="11" t="str">
        <f t="shared" si="3"/>
        <v>F</v>
      </c>
    </row>
    <row r="72" spans="1:21" ht="12.75">
      <c r="A72" s="69" t="str">
        <f>'D1'!I57</f>
        <v>41/2014</v>
      </c>
      <c r="B72" s="6" t="str">
        <f>'D1'!J57</f>
        <v>Dorongić Vladimir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 t="s">
        <v>62</v>
      </c>
      <c r="P72" s="10" t="s">
        <v>62</v>
      </c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 t="str">
        <f>'D1'!I58</f>
        <v>1/2013</v>
      </c>
      <c r="B73" s="6" t="str">
        <f>'D1'!J58</f>
        <v>Rubežić Sava</v>
      </c>
      <c r="C73" s="7"/>
      <c r="D73" s="8">
        <v>0</v>
      </c>
      <c r="E73" s="8"/>
      <c r="F73" s="7"/>
      <c r="G73" s="7"/>
      <c r="H73" s="7"/>
      <c r="I73" s="9"/>
      <c r="J73" s="9"/>
      <c r="K73" s="9"/>
      <c r="L73" s="9"/>
      <c r="M73" s="9"/>
      <c r="N73" s="9"/>
      <c r="O73" s="10" t="s">
        <v>62</v>
      </c>
      <c r="P73" s="10">
        <v>3</v>
      </c>
      <c r="Q73" s="9"/>
      <c r="R73" s="7">
        <v>3</v>
      </c>
      <c r="S73" s="7"/>
      <c r="T73" s="11">
        <f t="shared" si="2"/>
        <v>6</v>
      </c>
      <c r="U73" s="11" t="str">
        <f t="shared" si="3"/>
        <v>F</v>
      </c>
    </row>
    <row r="74" spans="1:21" ht="12.75">
      <c r="A74" s="69" t="str">
        <f>'D1'!I59</f>
        <v>19/2013</v>
      </c>
      <c r="B74" s="6" t="str">
        <f>'D1'!J59</f>
        <v>Mihailović Mijat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 t="s">
        <v>62</v>
      </c>
      <c r="P74" s="10" t="s">
        <v>62</v>
      </c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 t="str">
        <f>'D1'!I60</f>
        <v>4/2012</v>
      </c>
      <c r="B75" s="6" t="str">
        <f>'D1'!J60</f>
        <v>Ranđić Nikola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 t="s">
        <v>62</v>
      </c>
      <c r="P75" s="10" t="s">
        <v>62</v>
      </c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0" t="s">
        <v>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131"/>
      <c r="U79" s="131"/>
    </row>
    <row r="80" spans="1:21" ht="12.75">
      <c r="A80" s="132" t="s">
        <v>58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  <c r="O80" s="136" t="s">
        <v>1</v>
      </c>
      <c r="P80" s="137"/>
      <c r="Q80" s="137"/>
      <c r="R80" s="138"/>
      <c r="S80" s="138"/>
      <c r="T80" s="138"/>
      <c r="U80" s="139"/>
    </row>
    <row r="81" spans="1:21" ht="21" customHeight="1">
      <c r="A81" s="140" t="s">
        <v>2</v>
      </c>
      <c r="B81" s="140"/>
      <c r="C81" s="140"/>
      <c r="D81" s="141" t="s">
        <v>3</v>
      </c>
      <c r="E81" s="141"/>
      <c r="F81" s="141"/>
      <c r="G81" s="141"/>
      <c r="H81" s="142" t="s">
        <v>56</v>
      </c>
      <c r="I81" s="142"/>
      <c r="J81" s="142"/>
      <c r="K81" s="142"/>
      <c r="L81" s="142"/>
      <c r="M81" s="142"/>
      <c r="N81" s="142"/>
      <c r="O81" s="142"/>
      <c r="P81" s="142"/>
      <c r="Q81" s="143" t="s">
        <v>61</v>
      </c>
      <c r="R81" s="143"/>
      <c r="S81" s="143"/>
      <c r="T81" s="143"/>
      <c r="U81" s="143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8" t="s">
        <v>4</v>
      </c>
      <c r="B83" s="121" t="s">
        <v>5</v>
      </c>
      <c r="C83" s="124" t="s">
        <v>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 t="s">
        <v>7</v>
      </c>
      <c r="U83" s="127" t="s">
        <v>8</v>
      </c>
    </row>
    <row r="84" spans="1:21" ht="21" customHeight="1">
      <c r="A84" s="119"/>
      <c r="B84" s="122"/>
      <c r="C84" s="3"/>
      <c r="D84" s="129" t="s">
        <v>9</v>
      </c>
      <c r="E84" s="129"/>
      <c r="F84" s="129"/>
      <c r="G84" s="129"/>
      <c r="H84" s="129"/>
      <c r="I84" s="129" t="s">
        <v>10</v>
      </c>
      <c r="J84" s="129"/>
      <c r="K84" s="129"/>
      <c r="L84" s="129" t="s">
        <v>11</v>
      </c>
      <c r="M84" s="129"/>
      <c r="N84" s="129"/>
      <c r="O84" s="129" t="s">
        <v>12</v>
      </c>
      <c r="P84" s="129"/>
      <c r="Q84" s="129"/>
      <c r="R84" s="129" t="s">
        <v>13</v>
      </c>
      <c r="S84" s="129"/>
      <c r="T84" s="125"/>
      <c r="U84" s="127"/>
    </row>
    <row r="85" spans="1:21" ht="21" customHeight="1">
      <c r="A85" s="120"/>
      <c r="B85" s="123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6"/>
      <c r="U85" s="128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8">
      <selection activeCell="F76" sqref="F76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1" t="s">
        <v>23</v>
      </c>
      <c r="B1" s="101"/>
      <c r="C1" s="101"/>
      <c r="D1" s="101"/>
      <c r="E1" s="101"/>
      <c r="F1" s="13"/>
    </row>
    <row r="2" spans="1:6" ht="17.25" customHeight="1">
      <c r="A2" s="102" t="s">
        <v>58</v>
      </c>
      <c r="B2" s="102"/>
      <c r="C2" s="102"/>
      <c r="D2" s="102"/>
      <c r="E2" s="102"/>
      <c r="F2" s="102"/>
    </row>
    <row r="3" spans="1:6" ht="27" customHeight="1">
      <c r="A3" s="103" t="s">
        <v>59</v>
      </c>
      <c r="B3" s="103"/>
      <c r="C3" s="104" t="s">
        <v>56</v>
      </c>
      <c r="D3" s="104"/>
      <c r="E3" s="104"/>
      <c r="F3" s="104"/>
    </row>
    <row r="4" spans="1:6" ht="17.25" customHeight="1">
      <c r="A4" s="104" t="s">
        <v>2</v>
      </c>
      <c r="B4" s="104"/>
      <c r="C4" s="104"/>
      <c r="D4" s="104" t="s">
        <v>25</v>
      </c>
      <c r="E4" s="104"/>
      <c r="F4" s="104"/>
    </row>
    <row r="5" spans="1:6" ht="4.5" customHeight="1">
      <c r="A5" s="105"/>
      <c r="B5" s="105"/>
      <c r="C5" s="105"/>
      <c r="D5" s="105"/>
      <c r="E5" s="105"/>
      <c r="F5" s="105"/>
    </row>
    <row r="6" spans="1:6" s="16" customFormat="1" ht="25.5" customHeight="1">
      <c r="A6" s="106" t="s">
        <v>4</v>
      </c>
      <c r="B6" s="108" t="s">
        <v>26</v>
      </c>
      <c r="C6" s="109"/>
      <c r="D6" s="112" t="s">
        <v>27</v>
      </c>
      <c r="E6" s="113"/>
      <c r="F6" s="114" t="s">
        <v>28</v>
      </c>
    </row>
    <row r="7" spans="1:6" s="16" customFormat="1" ht="42" customHeight="1" thickBot="1">
      <c r="A7" s="107"/>
      <c r="B7" s="110"/>
      <c r="C7" s="111"/>
      <c r="D7" s="17" t="s">
        <v>29</v>
      </c>
      <c r="E7" s="18" t="s">
        <v>30</v>
      </c>
      <c r="F7" s="115"/>
    </row>
    <row r="8" spans="1:6" ht="12.75" customHeight="1" thickTop="1">
      <c r="A8" s="37" t="str">
        <f>D_predlog!A8</f>
        <v>1/2016</v>
      </c>
      <c r="B8" s="116" t="str">
        <f>D_predlog!B8</f>
        <v>Brakočević Jovana</v>
      </c>
      <c r="C8" s="117"/>
      <c r="D8" s="57">
        <f>SUM(D_predlog!D8:Q8)</f>
        <v>9.8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2/2016</v>
      </c>
      <c r="B9" s="116" t="str">
        <f>D_predlog!B9</f>
        <v>Dejanović Pavle</v>
      </c>
      <c r="C9" s="117"/>
      <c r="D9" s="57">
        <f>SUM(D_predlog!D9:Q9)</f>
        <v>15.2</v>
      </c>
      <c r="E9" s="57">
        <f>MAX(D_predlog!R9:S9)</f>
        <v>34</v>
      </c>
      <c r="F9" s="19" t="str">
        <f>D_predlog!U9</f>
        <v>E</v>
      </c>
    </row>
    <row r="10" spans="1:6" ht="12.75" customHeight="1">
      <c r="A10" s="37" t="str">
        <f>D_predlog!A10</f>
        <v>3/2016</v>
      </c>
      <c r="B10" s="116" t="str">
        <f>D_predlog!B10</f>
        <v>Ivanović Aleksandar</v>
      </c>
      <c r="C10" s="117"/>
      <c r="D10" s="57">
        <f>SUM(D_predlog!D10:Q10)</f>
        <v>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4/2016</v>
      </c>
      <c r="B11" s="116" t="str">
        <f>D_predlog!B11</f>
        <v>Madžgalj Sreten</v>
      </c>
      <c r="C11" s="117"/>
      <c r="D11" s="57">
        <f>SUM(D_predlog!D11:Q11)</f>
        <v>0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5/2016</v>
      </c>
      <c r="B12" s="116" t="str">
        <f>D_predlog!B12</f>
        <v>Čukić Radoš</v>
      </c>
      <c r="C12" s="117"/>
      <c r="D12" s="57">
        <f>SUM(D_predlog!D12:Q12)</f>
        <v>25.5</v>
      </c>
      <c r="E12" s="57">
        <f>MAX(D_predlog!R12:S12)</f>
        <v>36</v>
      </c>
      <c r="F12" s="19" t="str">
        <f>D_predlog!U12</f>
        <v>D</v>
      </c>
    </row>
    <row r="13" spans="1:6" ht="12.75" customHeight="1">
      <c r="A13" s="37" t="str">
        <f>D_predlog!A13</f>
        <v>6/2016</v>
      </c>
      <c r="B13" s="116" t="str">
        <f>D_predlog!B13</f>
        <v>Šuković Aleksa</v>
      </c>
      <c r="C13" s="117"/>
      <c r="D13" s="57">
        <f>SUM(D_predlog!D13:Q13)</f>
        <v>44</v>
      </c>
      <c r="E13" s="57">
        <f>MAX(D_predlog!R13:S13)</f>
        <v>46</v>
      </c>
      <c r="F13" s="19" t="str">
        <f>D_predlog!U13</f>
        <v>A</v>
      </c>
    </row>
    <row r="14" spans="1:6" ht="12.75" customHeight="1">
      <c r="A14" s="37" t="str">
        <f>D_predlog!A14</f>
        <v>7/2016</v>
      </c>
      <c r="B14" s="116" t="str">
        <f>D_predlog!B14</f>
        <v>Bundalo Oliver</v>
      </c>
      <c r="C14" s="117"/>
      <c r="D14" s="57">
        <f>SUM(D_predlog!D14:Q14)</f>
        <v>0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8/2016</v>
      </c>
      <c r="B15" s="116" t="str">
        <f>D_predlog!B15</f>
        <v>Nurković Jasmin</v>
      </c>
      <c r="C15" s="117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9/2016</v>
      </c>
      <c r="B16" s="116" t="str">
        <f>D_predlog!B16</f>
        <v>Radovanović Aleksa</v>
      </c>
      <c r="C16" s="117"/>
      <c r="D16" s="57">
        <f>SUM(D_predlog!D16:Q16)</f>
        <v>40</v>
      </c>
      <c r="E16" s="57">
        <f>MAX(D_predlog!R16:S16)</f>
        <v>41</v>
      </c>
      <c r="F16" s="19" t="str">
        <f>D_predlog!U16</f>
        <v>B</v>
      </c>
    </row>
    <row r="17" spans="1:6" ht="12.75" customHeight="1">
      <c r="A17" s="37" t="str">
        <f>D_predlog!A17</f>
        <v>10/2016</v>
      </c>
      <c r="B17" s="116" t="str">
        <f>D_predlog!B17</f>
        <v>Marniković Robert</v>
      </c>
      <c r="C17" s="117"/>
      <c r="D17" s="57">
        <f>SUM(D_predlog!D17:Q17)</f>
        <v>15.2</v>
      </c>
      <c r="E17" s="57">
        <f>MAX(D_predlog!R17:S17)</f>
        <v>34</v>
      </c>
      <c r="F17" s="19" t="str">
        <f>D_predlog!U17</f>
        <v>E</v>
      </c>
    </row>
    <row r="18" spans="1:6" ht="12.75" customHeight="1">
      <c r="A18" s="37" t="str">
        <f>D_predlog!A18</f>
        <v>11/2016</v>
      </c>
      <c r="B18" s="116" t="str">
        <f>D_predlog!B18</f>
        <v>Mitrović Emilija</v>
      </c>
      <c r="C18" s="117"/>
      <c r="D18" s="57">
        <f>SUM(D_predlog!D18:Q18)</f>
        <v>0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12/2016</v>
      </c>
      <c r="B19" s="116" t="str">
        <f>D_predlog!B19</f>
        <v>Marović Jozo</v>
      </c>
      <c r="C19" s="117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13/2016</v>
      </c>
      <c r="B20" s="116" t="str">
        <f>D_predlog!B20</f>
        <v>Bogosavljević Miloš</v>
      </c>
      <c r="C20" s="117"/>
      <c r="D20" s="57">
        <f>SUM(D_predlog!D20:Q20)</f>
        <v>18</v>
      </c>
      <c r="E20" s="57">
        <f>MAX(D_predlog!R20:S20)</f>
        <v>32</v>
      </c>
      <c r="F20" s="19" t="str">
        <f>D_predlog!U20</f>
        <v>E</v>
      </c>
    </row>
    <row r="21" spans="1:6" ht="12.75" customHeight="1">
      <c r="A21" s="37" t="str">
        <f>D_predlog!A21</f>
        <v>14/2016</v>
      </c>
      <c r="B21" s="116" t="str">
        <f>D_predlog!B21</f>
        <v>Žugić Marko</v>
      </c>
      <c r="C21" s="117"/>
      <c r="D21" s="57">
        <f>SUM(D_predlog!D21:Q21)</f>
        <v>0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15/2016</v>
      </c>
      <c r="B22" s="116" t="str">
        <f>D_predlog!B22</f>
        <v>Perović Novak</v>
      </c>
      <c r="C22" s="117"/>
      <c r="D22" s="57">
        <f>SUM(D_predlog!D22:Q22)</f>
        <v>0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16/2016</v>
      </c>
      <c r="B23" s="116" t="str">
        <f>D_predlog!B23</f>
        <v>Raičević Filip</v>
      </c>
      <c r="C23" s="117"/>
      <c r="D23" s="57">
        <f>SUM(D_predlog!D23:Q23)</f>
        <v>9.9</v>
      </c>
      <c r="E23" s="57">
        <f>MAX(D_predlog!R23:S23)</f>
        <v>2</v>
      </c>
      <c r="F23" s="19" t="str">
        <f>D_predlog!U23</f>
        <v>F</v>
      </c>
    </row>
    <row r="24" spans="1:6" ht="12.75" customHeight="1">
      <c r="A24" s="37" t="str">
        <f>D_predlog!A24</f>
        <v>17/2016</v>
      </c>
      <c r="B24" s="116" t="str">
        <f>D_predlog!B24</f>
        <v>Tošić Nikola</v>
      </c>
      <c r="C24" s="117"/>
      <c r="D24" s="57">
        <f>SUM(D_predlog!D24:Q24)</f>
        <v>0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18/2016</v>
      </c>
      <c r="B25" s="116" t="str">
        <f>D_predlog!B25</f>
        <v>Perović Stefan</v>
      </c>
      <c r="C25" s="117"/>
      <c r="D25" s="57">
        <f>SUM(D_predlog!D25:Q25)</f>
        <v>25.7</v>
      </c>
      <c r="E25" s="57">
        <f>MAX(D_predlog!R25:S25)</f>
        <v>26</v>
      </c>
      <c r="F25" s="19" t="str">
        <f>D_predlog!U25</f>
        <v>E</v>
      </c>
    </row>
    <row r="26" spans="1:6" ht="12.75" customHeight="1">
      <c r="A26" s="37" t="str">
        <f>D_predlog!A26</f>
        <v>19/2016</v>
      </c>
      <c r="B26" s="116" t="str">
        <f>D_predlog!B26</f>
        <v>Dizdarević Majda</v>
      </c>
      <c r="C26" s="117"/>
      <c r="D26" s="57">
        <f>SUM(D_predlog!D26:Q26)</f>
        <v>0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20/2016</v>
      </c>
      <c r="B27" s="116" t="str">
        <f>D_predlog!B27</f>
        <v>Hodžić Deniz</v>
      </c>
      <c r="C27" s="117"/>
      <c r="D27" s="57">
        <f>SUM(D_predlog!D27:Q27)</f>
        <v>1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21/2016</v>
      </c>
      <c r="B28" s="116" t="str">
        <f>D_predlog!B28</f>
        <v>Garić Radovan</v>
      </c>
      <c r="C28" s="117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22/2016</v>
      </c>
      <c r="B29" s="116" t="str">
        <f>D_predlog!B29</f>
        <v>Sekulović Radoš</v>
      </c>
      <c r="C29" s="117"/>
      <c r="D29" s="57">
        <f>SUM(D_predlog!D29:Q29)</f>
        <v>19.7</v>
      </c>
      <c r="E29" s="57">
        <f>MAX(D_predlog!R29:S29)</f>
        <v>40</v>
      </c>
      <c r="F29" s="19" t="str">
        <f>D_predlog!U29</f>
        <v>D</v>
      </c>
    </row>
    <row r="30" spans="1:6" ht="12.75" customHeight="1">
      <c r="A30" s="37" t="str">
        <f>D_predlog!A30</f>
        <v>23/2016</v>
      </c>
      <c r="B30" s="116" t="str">
        <f>D_predlog!B30</f>
        <v>Dapčević Ema</v>
      </c>
      <c r="C30" s="117"/>
      <c r="D30" s="57">
        <f>SUM(D_predlog!D30:Q30)</f>
        <v>9</v>
      </c>
      <c r="E30" s="57">
        <f>MAX(D_predlog!R30:S30)</f>
        <v>14</v>
      </c>
      <c r="F30" s="19" t="str">
        <f>D_predlog!U30</f>
        <v>F</v>
      </c>
    </row>
    <row r="31" spans="1:6" ht="12.75" customHeight="1">
      <c r="A31" s="37" t="str">
        <f>D_predlog!A31</f>
        <v>24/2016</v>
      </c>
      <c r="B31" s="116" t="str">
        <f>D_predlog!B31</f>
        <v>Trifunović Nikola</v>
      </c>
      <c r="C31" s="117"/>
      <c r="D31" s="57">
        <f>SUM(D_predlog!D31:Q31)</f>
        <v>8</v>
      </c>
      <c r="E31" s="57">
        <f>MAX(D_predlog!R31:S31)</f>
        <v>9</v>
      </c>
      <c r="F31" s="19" t="str">
        <f>D_predlog!U31</f>
        <v>F</v>
      </c>
    </row>
    <row r="32" spans="1:6" ht="12.75" customHeight="1">
      <c r="A32" s="37" t="str">
        <f>D_predlog!A32</f>
        <v>25/2016</v>
      </c>
      <c r="B32" s="116" t="str">
        <f>D_predlog!B32</f>
        <v>Planić Veselin</v>
      </c>
      <c r="C32" s="117"/>
      <c r="D32" s="57">
        <f>SUM(D_predlog!D32:Q32)</f>
        <v>11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26/2016</v>
      </c>
      <c r="B33" s="116" t="str">
        <f>D_predlog!B33</f>
        <v>Gutić Dragana</v>
      </c>
      <c r="C33" s="117"/>
      <c r="D33" s="57">
        <f>SUM(D_predlog!D33:Q33)</f>
        <v>1</v>
      </c>
      <c r="E33" s="57">
        <f>MAX(D_predlog!R33:S33)</f>
        <v>13</v>
      </c>
      <c r="F33" s="19" t="str">
        <f>D_predlog!U33</f>
        <v>F</v>
      </c>
    </row>
    <row r="34" spans="1:6" ht="12.75" customHeight="1">
      <c r="A34" s="37" t="str">
        <f>D_predlog!A34</f>
        <v>27/2016</v>
      </c>
      <c r="B34" s="116" t="str">
        <f>D_predlog!B34</f>
        <v>Sarvan Ranka</v>
      </c>
      <c r="C34" s="117"/>
      <c r="D34" s="57">
        <f>SUM(D_predlog!D34:Q34)</f>
        <v>1</v>
      </c>
      <c r="E34" s="57">
        <f>MAX(D_predlog!R34:S34)</f>
        <v>7</v>
      </c>
      <c r="F34" s="19" t="str">
        <f>D_predlog!U34</f>
        <v>F</v>
      </c>
    </row>
    <row r="35" spans="1:6" ht="12.75" customHeight="1">
      <c r="A35" s="37" t="str">
        <f>D_predlog!A35</f>
        <v>30/2016</v>
      </c>
      <c r="B35" s="116" t="str">
        <f>D_predlog!B35</f>
        <v>Milićević Aleksandra</v>
      </c>
      <c r="C35" s="117"/>
      <c r="D35" s="57">
        <f>SUM(D_predlog!D35:Q35)</f>
        <v>0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34/2016</v>
      </c>
      <c r="B36" s="116" t="str">
        <f>D_predlog!B36</f>
        <v>Rakočević Miloš</v>
      </c>
      <c r="C36" s="117"/>
      <c r="D36" s="57">
        <f>SUM(D_predlog!D36:Q36)</f>
        <v>0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35/2016</v>
      </c>
      <c r="B37" s="116" t="str">
        <f>D_predlog!B37</f>
        <v>Rakonjac Nikola</v>
      </c>
      <c r="C37" s="117"/>
      <c r="D37" s="57">
        <f>SUM(D_predlog!D37:Q37)</f>
        <v>0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37/2016</v>
      </c>
      <c r="B38" s="116" t="str">
        <f>D_predlog!B47</f>
        <v>Drašković Milica</v>
      </c>
      <c r="C38" s="117"/>
      <c r="D38" s="57">
        <f>SUM(D_predlog!D47:Q47)</f>
        <v>12.3</v>
      </c>
      <c r="E38" s="57">
        <f>MAX(D_predlog!R47:S47)</f>
        <v>39</v>
      </c>
      <c r="F38" s="19" t="str">
        <f>D_predlog!U47</f>
        <v>E</v>
      </c>
    </row>
    <row r="39" spans="1:6" ht="12.75" customHeight="1">
      <c r="A39" s="58" t="str">
        <f>D_predlog!A48</f>
        <v>38/2016</v>
      </c>
      <c r="B39" s="116" t="str">
        <f>D_predlog!B48</f>
        <v>Raičević Dragana</v>
      </c>
      <c r="C39" s="117"/>
      <c r="D39" s="57">
        <f>SUM(D_predlog!D48:Q48)</f>
        <v>0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39/2016</v>
      </c>
      <c r="B40" s="116" t="str">
        <f>D_predlog!B49</f>
        <v>Teofilov Branko</v>
      </c>
      <c r="C40" s="117"/>
      <c r="D40" s="57">
        <f>SUM(D_predlog!D49:Q49)</f>
        <v>3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40/2016</v>
      </c>
      <c r="B41" s="116" t="str">
        <f>D_predlog!B50</f>
        <v>Ostojić Sofija</v>
      </c>
      <c r="C41" s="117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41/2016</v>
      </c>
      <c r="B42" s="116" t="str">
        <f>D_predlog!B51</f>
        <v>Piper Miroslav</v>
      </c>
      <c r="C42" s="117"/>
      <c r="D42" s="57">
        <f>SUM(D_predlog!D51:Q51)</f>
        <v>0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1/2015</v>
      </c>
      <c r="B43" s="116" t="str">
        <f>D_predlog!B52</f>
        <v>Ratković Vasilije</v>
      </c>
      <c r="C43" s="117"/>
      <c r="D43" s="57">
        <f>SUM(D_predlog!D52:Q52)</f>
        <v>0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4/2015</v>
      </c>
      <c r="B44" s="116" t="str">
        <f>D_predlog!B53</f>
        <v>Trle Sead</v>
      </c>
      <c r="C44" s="117"/>
      <c r="D44" s="57">
        <f>SUM(D_predlog!D53:Q53)</f>
        <v>1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6/2015</v>
      </c>
      <c r="B45" s="116" t="str">
        <f>D_predlog!B54</f>
        <v>Vesković Ivan</v>
      </c>
      <c r="C45" s="117"/>
      <c r="D45" s="57">
        <f>SUM(D_predlog!D54:Q54)</f>
        <v>0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7/2015</v>
      </c>
      <c r="B46" s="116" t="str">
        <f>D_predlog!B55</f>
        <v>Milosavljević Sara</v>
      </c>
      <c r="C46" s="117"/>
      <c r="D46" s="57">
        <f>SUM(D_predlog!D55:Q55)</f>
        <v>4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8/2015</v>
      </c>
      <c r="B47" s="116" t="str">
        <f>D_predlog!B56</f>
        <v>Čelebić Luka</v>
      </c>
      <c r="C47" s="117"/>
      <c r="D47" s="57">
        <f>SUM(D_predlog!D56:Q56)</f>
        <v>1.7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12/2015</v>
      </c>
      <c r="B48" s="116" t="str">
        <f>D_predlog!B57</f>
        <v>Vlahović Aleksandar</v>
      </c>
      <c r="C48" s="117"/>
      <c r="D48" s="57">
        <f>SUM(D_predlog!D57:Q57)</f>
        <v>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13/2015</v>
      </c>
      <c r="B49" s="116" t="str">
        <f>D_predlog!B58</f>
        <v>Vasić Jovan</v>
      </c>
      <c r="C49" s="117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18/2015</v>
      </c>
      <c r="B50" s="116" t="str">
        <f>D_predlog!B59</f>
        <v>Zindović Tamara</v>
      </c>
      <c r="C50" s="117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1" t="s">
        <v>23</v>
      </c>
      <c r="B53" s="101"/>
      <c r="C53" s="101"/>
      <c r="D53" s="101"/>
      <c r="E53" s="101"/>
      <c r="F53" s="13"/>
    </row>
    <row r="54" spans="1:6" ht="17.25" customHeight="1">
      <c r="A54" s="102" t="s">
        <v>58</v>
      </c>
      <c r="B54" s="102"/>
      <c r="C54" s="102"/>
      <c r="D54" s="102"/>
      <c r="E54" s="102"/>
      <c r="F54" s="102"/>
    </row>
    <row r="55" spans="1:6" ht="27" customHeight="1">
      <c r="A55" s="103" t="s">
        <v>59</v>
      </c>
      <c r="B55" s="103"/>
      <c r="C55" s="104" t="s">
        <v>56</v>
      </c>
      <c r="D55" s="104"/>
      <c r="E55" s="104"/>
      <c r="F55" s="104"/>
    </row>
    <row r="56" spans="1:6" ht="17.25" customHeight="1">
      <c r="A56" s="104" t="s">
        <v>2</v>
      </c>
      <c r="B56" s="104"/>
      <c r="C56" s="104"/>
      <c r="D56" s="104" t="s">
        <v>25</v>
      </c>
      <c r="E56" s="104"/>
      <c r="F56" s="104"/>
    </row>
    <row r="57" spans="1:6" ht="4.5" customHeight="1">
      <c r="A57" s="105"/>
      <c r="B57" s="105"/>
      <c r="C57" s="105"/>
      <c r="D57" s="105"/>
      <c r="E57" s="105"/>
      <c r="F57" s="105"/>
    </row>
    <row r="58" spans="1:6" ht="25.5" customHeight="1">
      <c r="A58" s="106" t="s">
        <v>4</v>
      </c>
      <c r="B58" s="108" t="s">
        <v>26</v>
      </c>
      <c r="C58" s="109"/>
      <c r="D58" s="112" t="s">
        <v>27</v>
      </c>
      <c r="E58" s="113"/>
      <c r="F58" s="114" t="s">
        <v>28</v>
      </c>
    </row>
    <row r="59" spans="1:6" ht="42" customHeight="1" thickBot="1">
      <c r="A59" s="107"/>
      <c r="B59" s="110"/>
      <c r="C59" s="111"/>
      <c r="D59" s="17" t="s">
        <v>29</v>
      </c>
      <c r="E59" s="18" t="s">
        <v>30</v>
      </c>
      <c r="F59" s="115"/>
    </row>
    <row r="60" spans="1:6" ht="13.5" thickTop="1">
      <c r="A60" s="37" t="str">
        <f>D_predlog!A60</f>
        <v>24/2015</v>
      </c>
      <c r="B60" s="116" t="str">
        <f>D_predlog!B60</f>
        <v>Šćepović Anđela</v>
      </c>
      <c r="C60" s="117"/>
      <c r="D60" s="57">
        <f>SUM(D_predlog!D60:Q60)</f>
        <v>17.5</v>
      </c>
      <c r="E60" s="57">
        <f>MAX(D_predlog!R60:S60)</f>
        <v>32</v>
      </c>
      <c r="F60" s="19" t="str">
        <f>D_predlog!U60</f>
        <v>E</v>
      </c>
    </row>
    <row r="61" spans="1:6" ht="12.75">
      <c r="A61" s="37" t="str">
        <f>D_predlog!A61</f>
        <v>26/2015</v>
      </c>
      <c r="B61" s="116" t="str">
        <f>D_predlog!B61</f>
        <v>Stojanović Maja</v>
      </c>
      <c r="C61" s="117"/>
      <c r="D61" s="57">
        <f>SUM(D_predlog!D61:Q61)</f>
        <v>0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29/2015</v>
      </c>
      <c r="B62" s="116" t="str">
        <f>D_predlog!B62</f>
        <v>Vuković Veliša</v>
      </c>
      <c r="C62" s="117"/>
      <c r="D62" s="57">
        <f>SUM(D_predlog!D62:Q62)</f>
        <v>0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37/2015</v>
      </c>
      <c r="B63" s="116" t="str">
        <f>D_predlog!B63</f>
        <v>Radović Đorđe</v>
      </c>
      <c r="C63" s="117"/>
      <c r="D63" s="57">
        <f>SUM(D_predlog!D63:Q63)</f>
        <v>5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6/2014</v>
      </c>
      <c r="B64" s="116" t="str">
        <f>D_predlog!B64</f>
        <v>Lekić Nemanja</v>
      </c>
      <c r="C64" s="117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9/2014</v>
      </c>
      <c r="B65" s="116" t="str">
        <f>D_predlog!B65</f>
        <v>Todorović Nenad</v>
      </c>
      <c r="C65" s="117"/>
      <c r="D65" s="57">
        <f>SUM(D_predlog!D65:Q65)</f>
        <v>1.5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13/2014</v>
      </c>
      <c r="B66" s="116" t="str">
        <f>D_predlog!B66</f>
        <v>Novčić Stefan</v>
      </c>
      <c r="C66" s="117"/>
      <c r="D66" s="57">
        <f>SUM(D_predlog!D66:Q66)</f>
        <v>3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20/2014</v>
      </c>
      <c r="B67" s="116" t="str">
        <f>D_predlog!B67</f>
        <v>Muminović Selmir</v>
      </c>
      <c r="C67" s="117"/>
      <c r="D67" s="57">
        <f>SUM(D_predlog!D67:Q67)</f>
        <v>6.5</v>
      </c>
      <c r="E67" s="57">
        <f>MAX(D_predlog!R67:S67)</f>
        <v>5</v>
      </c>
      <c r="F67" s="19" t="str">
        <f>D_predlog!U67</f>
        <v>F</v>
      </c>
    </row>
    <row r="68" spans="1:6" ht="12.75">
      <c r="A68" s="37" t="str">
        <f>D_predlog!A68</f>
        <v>22/2014</v>
      </c>
      <c r="B68" s="116" t="str">
        <f>D_predlog!B68</f>
        <v> Dulović Dragana</v>
      </c>
      <c r="C68" s="117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27/2014</v>
      </c>
      <c r="B69" s="116" t="str">
        <f>D_predlog!B69</f>
        <v>Knežević Branislav</v>
      </c>
      <c r="C69" s="117"/>
      <c r="D69" s="57">
        <f>SUM(D_predlog!D69:Q69)</f>
        <v>7.5</v>
      </c>
      <c r="E69" s="57">
        <f>MAX(D_predlog!R69:S69)</f>
        <v>6</v>
      </c>
      <c r="F69" s="19" t="str">
        <f>D_predlog!U69</f>
        <v>F</v>
      </c>
    </row>
    <row r="70" spans="1:6" ht="12.75">
      <c r="A70" s="37" t="str">
        <f>D_predlog!A70</f>
        <v>35/2014</v>
      </c>
      <c r="B70" s="116" t="str">
        <f>D_predlog!B70</f>
        <v>Harović Damir</v>
      </c>
      <c r="C70" s="117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39/2014</v>
      </c>
      <c r="B71" s="116" t="str">
        <f>D_predlog!B71</f>
        <v>Đurković Momir</v>
      </c>
      <c r="C71" s="117"/>
      <c r="D71" s="57">
        <f>SUM(D_predlog!D71:Q71)</f>
        <v>1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41/2014</v>
      </c>
      <c r="B72" s="116" t="str">
        <f>D_predlog!B72</f>
        <v>Dorongić Vladimir</v>
      </c>
      <c r="C72" s="117"/>
      <c r="D72" s="57">
        <f>SUM(D_predlog!D72:Q72)</f>
        <v>0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1/2013</v>
      </c>
      <c r="B73" s="116" t="str">
        <f>D_predlog!B73</f>
        <v>Rubežić Sava</v>
      </c>
      <c r="C73" s="117"/>
      <c r="D73" s="57">
        <f>SUM(D_predlog!D73:Q73)</f>
        <v>3</v>
      </c>
      <c r="E73" s="57">
        <f>MAX(D_predlog!R73:S73)</f>
        <v>3</v>
      </c>
      <c r="F73" s="19" t="str">
        <f>D_predlog!U73</f>
        <v>F</v>
      </c>
    </row>
    <row r="74" spans="1:6" ht="12.75">
      <c r="A74" s="37" t="str">
        <f>D_predlog!A74</f>
        <v>19/2013</v>
      </c>
      <c r="B74" s="116" t="str">
        <f>D_predlog!B74</f>
        <v>Mihailović Mijat</v>
      </c>
      <c r="C74" s="117"/>
      <c r="D74" s="57">
        <f>SUM(D_predlog!D74:Q74)</f>
        <v>0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4/2012</v>
      </c>
      <c r="B75" s="116" t="str">
        <f>D_predlog!B75</f>
        <v>Ranđić Nikola</v>
      </c>
      <c r="C75" s="117"/>
      <c r="D75" s="57">
        <f>SUM(D_predlog!D75:Q75)</f>
        <v>0</v>
      </c>
      <c r="E75" s="57">
        <f>MAX(D_predlog!R75:S75)</f>
        <v>0</v>
      </c>
      <c r="F75" s="19" t="str">
        <f>D_predlog!U75</f>
        <v>F</v>
      </c>
    </row>
    <row r="76" spans="1:6" ht="12.75">
      <c r="A76" s="37"/>
      <c r="B76" s="116"/>
      <c r="C76" s="117"/>
      <c r="D76" s="57"/>
      <c r="E76" s="57"/>
      <c r="F76" s="19"/>
    </row>
    <row r="77" spans="1:6" ht="12.75">
      <c r="A77" s="37"/>
      <c r="B77" s="116"/>
      <c r="C77" s="117"/>
      <c r="D77" s="57"/>
      <c r="E77" s="57"/>
      <c r="F77" s="19"/>
    </row>
    <row r="78" spans="1:6" ht="12.75">
      <c r="A78" s="37"/>
      <c r="B78" s="116"/>
      <c r="C78" s="117"/>
      <c r="D78" s="57"/>
      <c r="E78" s="57"/>
      <c r="F78" s="19"/>
    </row>
    <row r="79" spans="1:6" ht="12.75">
      <c r="A79" s="37"/>
      <c r="B79" s="116"/>
      <c r="C79" s="117"/>
      <c r="D79" s="57"/>
      <c r="E79" s="57"/>
      <c r="F79" s="19"/>
    </row>
    <row r="80" spans="1:6" ht="12.75">
      <c r="A80" s="37"/>
      <c r="B80" s="116"/>
      <c r="C80" s="117"/>
      <c r="D80" s="57"/>
      <c r="E80" s="57"/>
      <c r="F80" s="19"/>
    </row>
    <row r="81" spans="1:6" ht="12.75">
      <c r="A81" s="37"/>
      <c r="B81" s="116"/>
      <c r="C81" s="117"/>
      <c r="D81" s="57"/>
      <c r="E81" s="57"/>
      <c r="F81" s="19"/>
    </row>
    <row r="82" spans="1:6" ht="12.75">
      <c r="A82" s="37"/>
      <c r="B82" s="116"/>
      <c r="C82" s="117"/>
      <c r="D82" s="57"/>
      <c r="E82" s="57"/>
      <c r="F82" s="19"/>
    </row>
    <row r="83" spans="1:6" ht="12.75">
      <c r="A83" s="37"/>
      <c r="B83" s="116"/>
      <c r="C83" s="117"/>
      <c r="D83" s="57"/>
      <c r="E83" s="57"/>
      <c r="F83" s="19"/>
    </row>
    <row r="84" spans="1:6" ht="12.75">
      <c r="A84" s="37"/>
      <c r="B84" s="116"/>
      <c r="C84" s="117"/>
      <c r="D84" s="57"/>
      <c r="E84" s="57"/>
      <c r="F84" s="19"/>
    </row>
    <row r="85" spans="1:6" ht="12.75">
      <c r="A85" s="37"/>
      <c r="B85" s="116"/>
      <c r="C85" s="117"/>
      <c r="D85" s="57"/>
      <c r="E85" s="57"/>
      <c r="F85" s="19"/>
    </row>
    <row r="86" spans="1:6" ht="12.75">
      <c r="A86" s="37"/>
      <c r="B86" s="116"/>
      <c r="C86" s="117"/>
      <c r="D86" s="57"/>
      <c r="E86" s="57"/>
      <c r="F86" s="19"/>
    </row>
    <row r="87" spans="1:6" ht="12.75">
      <c r="A87" s="37"/>
      <c r="B87" s="116"/>
      <c r="C87" s="117"/>
      <c r="D87" s="57"/>
      <c r="E87" s="57"/>
      <c r="F87" s="19"/>
    </row>
    <row r="88" spans="1:6" ht="12.75">
      <c r="A88" s="37"/>
      <c r="B88" s="116"/>
      <c r="C88" s="117"/>
      <c r="D88" s="57"/>
      <c r="E88" s="57"/>
      <c r="F88" s="19"/>
    </row>
    <row r="89" spans="1:6" ht="12.75">
      <c r="A89" s="37"/>
      <c r="B89" s="116"/>
      <c r="C89" s="117"/>
      <c r="D89" s="57"/>
      <c r="E89" s="57"/>
      <c r="F89" s="19"/>
    </row>
    <row r="90" spans="1:6" ht="12.75">
      <c r="A90" s="37"/>
      <c r="B90" s="116"/>
      <c r="C90" s="117"/>
      <c r="D90" s="57"/>
      <c r="E90" s="57"/>
      <c r="F90" s="19"/>
    </row>
    <row r="91" spans="1:6" ht="12.75">
      <c r="A91" s="37"/>
      <c r="B91" s="116"/>
      <c r="C91" s="117"/>
      <c r="D91" s="57"/>
      <c r="E91" s="57"/>
      <c r="F91" s="19"/>
    </row>
    <row r="92" spans="1:6" ht="12.75">
      <c r="A92" s="37"/>
      <c r="B92" s="116"/>
      <c r="C92" s="117"/>
      <c r="D92" s="57"/>
      <c r="E92" s="57"/>
      <c r="F92" s="19"/>
    </row>
    <row r="93" spans="1:6" ht="12.75">
      <c r="A93" s="58"/>
      <c r="B93" s="116"/>
      <c r="C93" s="117"/>
      <c r="D93" s="57"/>
      <c r="E93" s="57"/>
      <c r="F93" s="19"/>
    </row>
    <row r="94" spans="1:6" ht="12.75">
      <c r="A94" s="58"/>
      <c r="B94" s="116"/>
      <c r="C94" s="117"/>
      <c r="D94" s="57"/>
      <c r="E94" s="57"/>
      <c r="F94" s="19"/>
    </row>
    <row r="95" spans="1:6" ht="12.75">
      <c r="A95" s="58"/>
      <c r="B95" s="116"/>
      <c r="C95" s="117"/>
      <c r="D95" s="57"/>
      <c r="E95" s="57"/>
      <c r="F95" s="19"/>
    </row>
    <row r="96" spans="1:6" ht="12.75">
      <c r="A96" s="58"/>
      <c r="B96" s="116"/>
      <c r="C96" s="117"/>
      <c r="D96" s="57"/>
      <c r="E96" s="57"/>
      <c r="F96" s="19"/>
    </row>
    <row r="97" spans="1:6" ht="12.75">
      <c r="A97" s="58"/>
      <c r="B97" s="116"/>
      <c r="C97" s="117"/>
      <c r="D97" s="57"/>
      <c r="E97" s="57"/>
      <c r="F97" s="19"/>
    </row>
    <row r="98" spans="1:6" ht="12.75">
      <c r="A98" s="58"/>
      <c r="B98" s="116"/>
      <c r="C98" s="117"/>
      <c r="D98" s="57"/>
      <c r="E98" s="57"/>
      <c r="F98" s="19"/>
    </row>
    <row r="99" spans="1:6" ht="12.75">
      <c r="A99" s="58"/>
      <c r="B99" s="116"/>
      <c r="C99" s="117"/>
      <c r="D99" s="57"/>
      <c r="E99" s="57"/>
      <c r="F99" s="19"/>
    </row>
    <row r="100" spans="1:6" ht="12.75">
      <c r="A100" s="58"/>
      <c r="B100" s="116"/>
      <c r="C100" s="117"/>
      <c r="D100" s="57"/>
      <c r="E100" s="57"/>
      <c r="F100" s="19"/>
    </row>
    <row r="101" spans="1:6" ht="12.75">
      <c r="A101" s="58"/>
      <c r="B101" s="116"/>
      <c r="C101" s="117"/>
      <c r="D101" s="57"/>
      <c r="E101" s="57"/>
      <c r="F101" s="19"/>
    </row>
    <row r="102" spans="1:6" ht="12.75">
      <c r="A102" s="58"/>
      <c r="B102" s="116"/>
      <c r="C102" s="117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2.5" customHeight="1">
      <c r="A3" s="146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7" t="s">
        <v>60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8.75" customHeight="1">
      <c r="A7" s="147" t="str">
        <f>CONCATENATE("Semestar: II(drugi), akademska ",My!N2," godina")</f>
        <v>Semestar: II(drugi), akademska 2016/17 godina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48" t="s">
        <v>35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9" t="s">
        <v>36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15">
      <c r="A12" s="149" t="str">
        <f>CONCATENATE("po završetku ljetnjeg semestra akademske ",My!N2," godine")</f>
        <v>po završetku ljetnjeg semestra akademske 2016/17 godine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37</v>
      </c>
      <c r="B15" s="160" t="s">
        <v>38</v>
      </c>
      <c r="C15" s="163" t="s">
        <v>39</v>
      </c>
      <c r="D15" s="150" t="s">
        <v>40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66"/>
      <c r="P15" s="150" t="s">
        <v>41</v>
      </c>
      <c r="Q15" s="151"/>
      <c r="R15" s="151"/>
      <c r="S15" s="152"/>
    </row>
    <row r="16" spans="1:19" ht="15.75" customHeight="1">
      <c r="A16" s="158"/>
      <c r="B16" s="161"/>
      <c r="C16" s="164"/>
      <c r="D16" s="167" t="s">
        <v>42</v>
      </c>
      <c r="E16" s="156"/>
      <c r="F16" s="155" t="s">
        <v>43</v>
      </c>
      <c r="G16" s="156"/>
      <c r="H16" s="155" t="s">
        <v>44</v>
      </c>
      <c r="I16" s="156"/>
      <c r="J16" s="155" t="s">
        <v>45</v>
      </c>
      <c r="K16" s="156"/>
      <c r="L16" s="155" t="s">
        <v>46</v>
      </c>
      <c r="M16" s="156"/>
      <c r="N16" s="155" t="s">
        <v>47</v>
      </c>
      <c r="O16" s="168"/>
      <c r="P16" s="153" t="s">
        <v>48</v>
      </c>
      <c r="Q16" s="169"/>
      <c r="R16" s="153" t="s">
        <v>49</v>
      </c>
      <c r="S16" s="154"/>
    </row>
    <row r="17" spans="1:19" ht="23.25" customHeight="1" thickBot="1">
      <c r="A17" s="159"/>
      <c r="B17" s="162"/>
      <c r="C17" s="16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29</v>
      </c>
      <c r="D18" s="32">
        <f>COUNTIF(D_predlog!$U8:$U115,"A")</f>
        <v>1</v>
      </c>
      <c r="E18" s="32">
        <f>IF($C18=0,0,D18*100/$C18)</f>
        <v>3.4482758620689653</v>
      </c>
      <c r="F18" s="32">
        <f>COUNTIF(D_predlog!$U8:$U115,"B")</f>
        <v>1</v>
      </c>
      <c r="G18" s="32">
        <f>IF($C18=0,0,F18*100/$C18)</f>
        <v>3.4482758620689653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2</v>
      </c>
      <c r="K18" s="32">
        <f>IF($C18=0,0,J18*100/$C18)</f>
        <v>6.896551724137931</v>
      </c>
      <c r="L18" s="32">
        <f>COUNTIF(D_predlog!$U8:$U115,"E")</f>
        <v>6</v>
      </c>
      <c r="M18" s="32">
        <f>IF($C18=0,0,L18*100/$C18)</f>
        <v>20.689655172413794</v>
      </c>
      <c r="N18" s="32">
        <f>C18-P18</f>
        <v>19</v>
      </c>
      <c r="O18" s="31">
        <f>IF($C18=0,0,N18*100/$C18)</f>
        <v>65.51724137931035</v>
      </c>
      <c r="P18" s="32">
        <f>SUM(D18,F18,H18,J18,L18)</f>
        <v>10</v>
      </c>
      <c r="Q18" s="31">
        <f>IF($C18=0,0,P18*100/($P18+$R18))</f>
        <v>34.48275862068966</v>
      </c>
      <c r="R18" s="32">
        <f>N18</f>
        <v>19</v>
      </c>
      <c r="S18" s="33">
        <f>IF($C18=0,0,R18*100/($P18+$R18))</f>
        <v>65.51724137931035</v>
      </c>
    </row>
    <row r="19" spans="1:19" ht="15.75">
      <c r="A19" s="29">
        <v>2</v>
      </c>
      <c r="B19" s="30" t="s">
        <v>55</v>
      </c>
      <c r="C19" s="31">
        <f>COUNTIF(C_predlog!T8:T115,"&gt;0")</f>
        <v>47</v>
      </c>
      <c r="D19" s="32">
        <f>COUNTIF(C_predlog!$U8:$U115,"A")</f>
        <v>1</v>
      </c>
      <c r="E19" s="32">
        <f>IF($C19=0,0,D19*100/$C19)</f>
        <v>2.127659574468085</v>
      </c>
      <c r="F19" s="32">
        <f>COUNTIF(C_predlog!$U8:$U115,"B")</f>
        <v>3</v>
      </c>
      <c r="G19" s="32">
        <f>IF($C19=0,0,F19*100/$C19)</f>
        <v>6.382978723404255</v>
      </c>
      <c r="H19" s="32">
        <f>COUNTIF(C_predlog!$U8:$U115,"C")</f>
        <v>4</v>
      </c>
      <c r="I19" s="32">
        <f>IF($C19=0,0,H19*100/$C19)</f>
        <v>8.51063829787234</v>
      </c>
      <c r="J19" s="32">
        <f>COUNTIF(C_predlog!$U8:$U115,"D")</f>
        <v>2</v>
      </c>
      <c r="K19" s="32">
        <f>IF($C19=0,0,J19*100/$C19)</f>
        <v>4.25531914893617</v>
      </c>
      <c r="L19" s="32">
        <f>COUNTIF(C_predlog!$U8:$U115,"E")</f>
        <v>15</v>
      </c>
      <c r="M19" s="32">
        <f>IF($C19=0,0,L19*100/$C19)</f>
        <v>31.914893617021278</v>
      </c>
      <c r="N19" s="32">
        <f>C19-P19</f>
        <v>22</v>
      </c>
      <c r="O19" s="31">
        <f>IF($C19=0,0,N19*100/$C19)</f>
        <v>46.808510638297875</v>
      </c>
      <c r="P19" s="32">
        <f>SUM(D19,F19,H19,J19,L19)</f>
        <v>25</v>
      </c>
      <c r="Q19" s="31">
        <f>IF($C19=0,0,P19*100/($P19+$R19))</f>
        <v>53.191489361702125</v>
      </c>
      <c r="R19" s="32">
        <f>N19</f>
        <v>22</v>
      </c>
      <c r="S19" s="33">
        <f>IF($C19=0,0,R19*100/($P19+$R19))</f>
        <v>46.808510638297875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4" t="str">
        <f>CONCATENATE("Podgorica,   jun 20",RIGHT(My!N2,2),". god.")</f>
        <v>Podgorica,   jun 2017. god.</v>
      </c>
      <c r="B25" s="144"/>
      <c r="D25" s="144" t="s">
        <v>51</v>
      </c>
      <c r="E25" s="144"/>
      <c r="F25" s="144"/>
      <c r="G25" s="144"/>
      <c r="H25" s="144"/>
      <c r="I25" s="144"/>
      <c r="N25" s="145" t="s">
        <v>52</v>
      </c>
      <c r="O25" s="145"/>
      <c r="P25" s="145"/>
      <c r="Q25" s="145"/>
    </row>
    <row r="27" spans="4:18" ht="15">
      <c r="D27" s="149" t="s">
        <v>356</v>
      </c>
      <c r="E27" s="149"/>
      <c r="F27" s="149"/>
      <c r="G27" s="149"/>
      <c r="H27" s="149"/>
      <c r="I27" s="149"/>
      <c r="J27" s="149"/>
      <c r="L27" s="72"/>
      <c r="M27" s="149" t="s">
        <v>355</v>
      </c>
      <c r="N27" s="149"/>
      <c r="O27" s="149"/>
      <c r="P27" s="149"/>
      <c r="Q27" s="149"/>
      <c r="R27" s="149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9">
      <selection activeCell="O21" sqref="O21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63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255</v>
      </c>
    </row>
    <row r="3" spans="1:7" ht="12.75">
      <c r="A3" s="1"/>
      <c r="B3" s="60" t="str">
        <f>CONCATENATE("smjer: D ; sk. ",N2)</f>
        <v>smjer: D ; sk. 2016/17</v>
      </c>
      <c r="C3" s="1"/>
      <c r="D3" s="1"/>
      <c r="E3" s="1"/>
      <c r="F3" s="60" t="str">
        <f>CONCATENATE("smjer: C ; sk. ",N2)</f>
        <v>smjer: C ; sk. 2016/17</v>
      </c>
      <c r="G3" s="1"/>
    </row>
    <row r="4" spans="1:7" ht="12.75">
      <c r="A4" s="63" t="str">
        <f>D_Zakljucne!A8</f>
        <v>1/2016</v>
      </c>
      <c r="B4" s="64" t="str">
        <f>D_Zakljucne!B8</f>
        <v>Brakočević Jovana</v>
      </c>
      <c r="C4" s="64" t="str">
        <f>D_Zakljucne!F8</f>
        <v>F</v>
      </c>
      <c r="E4" s="63" t="str">
        <f>C_Zakljucne!A8</f>
        <v>2/2016</v>
      </c>
      <c r="F4" s="64" t="str">
        <f>C_Zakljucne!B8</f>
        <v>Elezović Robert</v>
      </c>
      <c r="G4" s="64" t="str">
        <f>C_Zakljucne!F8</f>
        <v>F</v>
      </c>
    </row>
    <row r="5" spans="1:7" ht="12.75">
      <c r="A5" s="63" t="str">
        <f>D_Zakljucne!A9</f>
        <v>2/2016</v>
      </c>
      <c r="B5" s="64" t="str">
        <f>D_Zakljucne!B9</f>
        <v>Dejanović Pavle</v>
      </c>
      <c r="C5" s="64" t="str">
        <f>D_Zakljucne!F9</f>
        <v>E</v>
      </c>
      <c r="E5" s="63" t="str">
        <f>C_Zakljucne!A9</f>
        <v>3/2016</v>
      </c>
      <c r="F5" s="64" t="str">
        <f>C_Zakljucne!B9</f>
        <v>Vukčević Danilo</v>
      </c>
      <c r="G5" s="64" t="str">
        <f>C_Zakljucne!F9</f>
        <v>F</v>
      </c>
    </row>
    <row r="6" spans="1:7" ht="12.75">
      <c r="A6" s="63" t="str">
        <f>D_Zakljucne!A10</f>
        <v>3/2016</v>
      </c>
      <c r="B6" s="64" t="str">
        <f>D_Zakljucne!B10</f>
        <v>Ivanović Aleksandar</v>
      </c>
      <c r="C6" s="64" t="str">
        <f>D_Zakljucne!F10</f>
        <v>F</v>
      </c>
      <c r="E6" s="63" t="str">
        <f>C_Zakljucne!A10</f>
        <v>4/2016</v>
      </c>
      <c r="F6" s="64" t="str">
        <f>C_Zakljucne!B10</f>
        <v>Pejović Balša</v>
      </c>
      <c r="G6" s="64" t="str">
        <f>C_Zakljucne!F10</f>
        <v>F</v>
      </c>
    </row>
    <row r="7" spans="1:7" ht="12.75">
      <c r="A7" s="63" t="str">
        <f>D_Zakljucne!A11</f>
        <v>4/2016</v>
      </c>
      <c r="B7" s="64" t="str">
        <f>D_Zakljucne!B11</f>
        <v>Madžgalj Sreten</v>
      </c>
      <c r="C7" s="64" t="str">
        <f>D_Zakljucne!F11</f>
        <v>F</v>
      </c>
      <c r="E7" s="63" t="str">
        <f>C_Zakljucne!A11</f>
        <v>5/2016</v>
      </c>
      <c r="F7" s="64" t="str">
        <f>C_Zakljucne!B11</f>
        <v>Raičević Pavle</v>
      </c>
      <c r="G7" s="64" t="str">
        <f>C_Zakljucne!F11</f>
        <v>F</v>
      </c>
    </row>
    <row r="8" spans="1:7" ht="12.75">
      <c r="A8" s="63" t="str">
        <f>D_Zakljucne!A12</f>
        <v>5/2016</v>
      </c>
      <c r="B8" s="64" t="str">
        <f>D_Zakljucne!B12</f>
        <v>Čukić Radoš</v>
      </c>
      <c r="C8" s="64" t="str">
        <f>D_Zakljucne!F12</f>
        <v>D</v>
      </c>
      <c r="E8" s="63" t="str">
        <f>C_Zakljucne!A12</f>
        <v>6/2016</v>
      </c>
      <c r="F8" s="64" t="str">
        <f>C_Zakljucne!B12</f>
        <v>Pješivac Anja</v>
      </c>
      <c r="G8" s="64" t="str">
        <f>C_Zakljucne!F12</f>
        <v>F</v>
      </c>
    </row>
    <row r="9" spans="1:7" ht="12.75">
      <c r="A9" s="63" t="str">
        <f>D_Zakljucne!A13</f>
        <v>6/2016</v>
      </c>
      <c r="B9" s="64" t="str">
        <f>D_Zakljucne!B13</f>
        <v>Šuković Aleksa</v>
      </c>
      <c r="C9" s="64" t="str">
        <f>D_Zakljucne!F13</f>
        <v>A</v>
      </c>
      <c r="E9" s="63" t="str">
        <f>C_Zakljucne!A13</f>
        <v>7/2016</v>
      </c>
      <c r="F9" s="64" t="str">
        <f>C_Zakljucne!B13</f>
        <v>Ćetković Petar</v>
      </c>
      <c r="G9" s="64" t="str">
        <f>C_Zakljucne!F13</f>
        <v>C</v>
      </c>
    </row>
    <row r="10" spans="1:7" ht="12.75">
      <c r="A10" s="63" t="str">
        <f>D_Zakljucne!A14</f>
        <v>7/2016</v>
      </c>
      <c r="B10" s="64" t="str">
        <f>D_Zakljucne!B14</f>
        <v>Bundalo Oliver</v>
      </c>
      <c r="C10" s="64" t="str">
        <f>D_Zakljucne!F14</f>
        <v>F</v>
      </c>
      <c r="E10" s="63" t="str">
        <f>C_Zakljucne!A14</f>
        <v>8/2016</v>
      </c>
      <c r="F10" s="64" t="str">
        <f>C_Zakljucne!B14</f>
        <v>Motika-Raonić Dajana</v>
      </c>
      <c r="G10" s="64" t="str">
        <f>C_Zakljucne!F14</f>
        <v>F</v>
      </c>
    </row>
    <row r="11" spans="1:7" ht="12.75">
      <c r="A11" s="63" t="str">
        <f>D_Zakljucne!A15</f>
        <v>8/2016</v>
      </c>
      <c r="B11" s="64" t="str">
        <f>D_Zakljucne!B15</f>
        <v>Nurković Jasmin</v>
      </c>
      <c r="C11" s="64" t="str">
        <f>D_Zakljucne!F15</f>
        <v>F</v>
      </c>
      <c r="E11" s="63" t="str">
        <f>C_Zakljucne!A15</f>
        <v>9/2016</v>
      </c>
      <c r="F11" s="64" t="str">
        <f>C_Zakljucne!B15</f>
        <v>Radenović Anja</v>
      </c>
      <c r="G11" s="64" t="str">
        <f>C_Zakljucne!F15</f>
        <v>F</v>
      </c>
    </row>
    <row r="12" spans="1:7" ht="12.75">
      <c r="A12" s="63" t="str">
        <f>D_Zakljucne!A16</f>
        <v>9/2016</v>
      </c>
      <c r="B12" s="64" t="str">
        <f>D_Zakljucne!B16</f>
        <v>Radovanović Aleksa</v>
      </c>
      <c r="C12" s="64" t="str">
        <f>D_Zakljucne!F16</f>
        <v>B</v>
      </c>
      <c r="E12" s="63" t="str">
        <f>C_Zakljucne!A16</f>
        <v>10/2016</v>
      </c>
      <c r="F12" s="64" t="str">
        <f>C_Zakljucne!B16</f>
        <v>Peličić Vaso</v>
      </c>
      <c r="G12" s="64" t="str">
        <f>C_Zakljucne!F16</f>
        <v>E</v>
      </c>
    </row>
    <row r="13" spans="1:7" ht="12.75">
      <c r="A13" s="63" t="str">
        <f>D_Zakljucne!A17</f>
        <v>10/2016</v>
      </c>
      <c r="B13" s="64" t="str">
        <f>D_Zakljucne!B17</f>
        <v>Marniković Robert</v>
      </c>
      <c r="C13" s="64" t="str">
        <f>D_Zakljucne!F17</f>
        <v>E</v>
      </c>
      <c r="E13" s="63" t="str">
        <f>C_Zakljucne!A17</f>
        <v>11/2016</v>
      </c>
      <c r="F13" s="64" t="str">
        <f>C_Zakljucne!B17</f>
        <v>Drešaj Mimoza</v>
      </c>
      <c r="G13" s="64" t="str">
        <f>C_Zakljucne!F17</f>
        <v>F</v>
      </c>
    </row>
    <row r="14" spans="1:7" ht="12.75">
      <c r="A14" s="63" t="str">
        <f>D_Zakljucne!A18</f>
        <v>11/2016</v>
      </c>
      <c r="B14" s="64" t="str">
        <f>D_Zakljucne!B18</f>
        <v>Mitrović Emilija</v>
      </c>
      <c r="C14" s="64" t="str">
        <f>D_Zakljucne!F18</f>
        <v>F</v>
      </c>
      <c r="E14" s="63" t="str">
        <f>C_Zakljucne!A18</f>
        <v>12/2016</v>
      </c>
      <c r="F14" s="64" t="str">
        <f>C_Zakljucne!B18</f>
        <v>Mitrović Matija</v>
      </c>
      <c r="G14" s="64" t="str">
        <f>C_Zakljucne!F18</f>
        <v>F</v>
      </c>
    </row>
    <row r="15" spans="1:7" ht="12.75">
      <c r="A15" s="63" t="str">
        <f>D_Zakljucne!A19</f>
        <v>12/2016</v>
      </c>
      <c r="B15" s="64" t="str">
        <f>D_Zakljucne!B19</f>
        <v>Marović Jozo</v>
      </c>
      <c r="C15" s="64" t="str">
        <f>D_Zakljucne!F19</f>
        <v>F</v>
      </c>
      <c r="E15" s="63" t="str">
        <f>C_Zakljucne!A19</f>
        <v>13/2016</v>
      </c>
      <c r="F15" s="64" t="str">
        <f>C_Zakljucne!B19</f>
        <v>Ulama Nikoleta</v>
      </c>
      <c r="G15" s="64" t="str">
        <f>C_Zakljucne!F19</f>
        <v>F</v>
      </c>
    </row>
    <row r="16" spans="1:7" ht="12.75">
      <c r="A16" s="63" t="str">
        <f>D_Zakljucne!A20</f>
        <v>13/2016</v>
      </c>
      <c r="B16" s="64" t="str">
        <f>D_Zakljucne!B20</f>
        <v>Bogosavljević Miloš</v>
      </c>
      <c r="C16" s="64" t="str">
        <f>D_Zakljucne!F20</f>
        <v>E</v>
      </c>
      <c r="E16" s="63" t="str">
        <f>C_Zakljucne!A20</f>
        <v>14/2016</v>
      </c>
      <c r="F16" s="64" t="str">
        <f>C_Zakljucne!B20</f>
        <v>Marković Danijela</v>
      </c>
      <c r="G16" s="64" t="str">
        <f>C_Zakljucne!F20</f>
        <v>B</v>
      </c>
    </row>
    <row r="17" spans="1:7" ht="12.75">
      <c r="A17" s="63" t="str">
        <f>D_Zakljucne!A21</f>
        <v>14/2016</v>
      </c>
      <c r="B17" s="64" t="str">
        <f>D_Zakljucne!B21</f>
        <v>Žugić Marko</v>
      </c>
      <c r="C17" s="64" t="str">
        <f>D_Zakljucne!F21</f>
        <v>F</v>
      </c>
      <c r="E17" s="63" t="str">
        <f>C_Zakljucne!A21</f>
        <v>15/2016</v>
      </c>
      <c r="F17" s="64" t="str">
        <f>C_Zakljucne!B21</f>
        <v>Ćorić Ivana</v>
      </c>
      <c r="G17" s="64" t="str">
        <f>C_Zakljucne!F21</f>
        <v>F</v>
      </c>
    </row>
    <row r="18" spans="1:7" ht="12.75">
      <c r="A18" s="63" t="str">
        <f>D_Zakljucne!A22</f>
        <v>15/2016</v>
      </c>
      <c r="B18" s="64" t="str">
        <f>D_Zakljucne!B22</f>
        <v>Perović Novak</v>
      </c>
      <c r="C18" s="64" t="str">
        <f>D_Zakljucne!F22</f>
        <v>F</v>
      </c>
      <c r="E18" s="63" t="str">
        <f>C_Zakljucne!A22</f>
        <v>16/2016</v>
      </c>
      <c r="F18" s="64" t="str">
        <f>C_Zakljucne!B22</f>
        <v>Maslak Mladen</v>
      </c>
      <c r="G18" s="64" t="str">
        <f>C_Zakljucne!F22</f>
        <v>F</v>
      </c>
    </row>
    <row r="19" spans="1:7" ht="12.75">
      <c r="A19" s="63" t="str">
        <f>D_Zakljucne!A23</f>
        <v>16/2016</v>
      </c>
      <c r="B19" s="64" t="str">
        <f>D_Zakljucne!B23</f>
        <v>Raičević Filip</v>
      </c>
      <c r="C19" s="64" t="str">
        <f>D_Zakljucne!F23</f>
        <v>F</v>
      </c>
      <c r="E19" s="63" t="str">
        <f>C_Zakljucne!A23</f>
        <v>17/2016</v>
      </c>
      <c r="F19" s="64" t="str">
        <f>C_Zakljucne!B23</f>
        <v>Ivanović Viktor</v>
      </c>
      <c r="G19" s="64" t="str">
        <f>C_Zakljucne!F23</f>
        <v>F</v>
      </c>
    </row>
    <row r="20" spans="1:7" ht="12.75">
      <c r="A20" s="63" t="str">
        <f>D_Zakljucne!A24</f>
        <v>17/2016</v>
      </c>
      <c r="B20" s="64" t="str">
        <f>D_Zakljucne!B24</f>
        <v>Tošić Nikola</v>
      </c>
      <c r="C20" s="64" t="str">
        <f>D_Zakljucne!F24</f>
        <v>F</v>
      </c>
      <c r="E20" s="63" t="str">
        <f>C_Zakljucne!A24</f>
        <v>18/2016</v>
      </c>
      <c r="F20" s="64" t="str">
        <f>C_Zakljucne!B24</f>
        <v>Mrdak Dušan</v>
      </c>
      <c r="G20" s="64" t="str">
        <f>C_Zakljucne!F24</f>
        <v>E</v>
      </c>
    </row>
    <row r="21" spans="1:7" ht="12.75">
      <c r="A21" s="63" t="str">
        <f>D_Zakljucne!A25</f>
        <v>18/2016</v>
      </c>
      <c r="B21" s="64" t="str">
        <f>D_Zakljucne!B25</f>
        <v>Perović Stefan</v>
      </c>
      <c r="C21" s="64" t="str">
        <f>D_Zakljucne!F25</f>
        <v>E</v>
      </c>
      <c r="E21" s="63" t="str">
        <f>C_Zakljucne!A25</f>
        <v>20/2016</v>
      </c>
      <c r="F21" s="64" t="str">
        <f>C_Zakljucne!B25</f>
        <v>Božović Ivona</v>
      </c>
      <c r="G21" s="64" t="str">
        <f>C_Zakljucne!F25</f>
        <v>D</v>
      </c>
    </row>
    <row r="22" spans="1:7" ht="12.75">
      <c r="A22" s="63" t="str">
        <f>D_Zakljucne!A26</f>
        <v>19/2016</v>
      </c>
      <c r="B22" s="64" t="str">
        <f>D_Zakljucne!B26</f>
        <v>Dizdarević Majda</v>
      </c>
      <c r="C22" s="64" t="str">
        <f>D_Zakljucne!F26</f>
        <v>F</v>
      </c>
      <c r="E22" s="63" t="str">
        <f>C_Zakljucne!A26</f>
        <v>22/2016</v>
      </c>
      <c r="F22" s="64" t="str">
        <f>C_Zakljucne!B26</f>
        <v>Žižić Danijela</v>
      </c>
      <c r="G22" s="64" t="str">
        <f>C_Zakljucne!F26</f>
        <v>E</v>
      </c>
    </row>
    <row r="23" spans="1:7" ht="12.75">
      <c r="A23" s="63" t="str">
        <f>D_Zakljucne!A27</f>
        <v>20/2016</v>
      </c>
      <c r="B23" s="64" t="str">
        <f>D_Zakljucne!B27</f>
        <v>Hodžić Deniz</v>
      </c>
      <c r="C23" s="64" t="str">
        <f>D_Zakljucne!F27</f>
        <v>F</v>
      </c>
      <c r="E23" s="63" t="str">
        <f>C_Zakljucne!A27</f>
        <v>23/2016</v>
      </c>
      <c r="F23" s="64" t="str">
        <f>C_Zakljucne!B27</f>
        <v>Veletić Marijana</v>
      </c>
      <c r="G23" s="64" t="str">
        <f>C_Zakljucne!F27</f>
        <v>C</v>
      </c>
    </row>
    <row r="24" spans="1:7" ht="12.75">
      <c r="A24" s="63" t="str">
        <f>D_Zakljucne!A28</f>
        <v>21/2016</v>
      </c>
      <c r="B24" s="64" t="str">
        <f>D_Zakljucne!B28</f>
        <v>Garić Radovan</v>
      </c>
      <c r="C24" s="64" t="str">
        <f>D_Zakljucne!F28</f>
        <v>F</v>
      </c>
      <c r="E24" s="63" t="str">
        <f>C_Zakljucne!A28</f>
        <v>24/2016</v>
      </c>
      <c r="F24" s="64" t="str">
        <f>C_Zakljucne!B28</f>
        <v>Obradović Bojana</v>
      </c>
      <c r="G24" s="64" t="str">
        <f>C_Zakljucne!F28</f>
        <v>F</v>
      </c>
    </row>
    <row r="25" spans="1:7" ht="12.75">
      <c r="A25" s="63" t="str">
        <f>D_Zakljucne!A29</f>
        <v>22/2016</v>
      </c>
      <c r="B25" s="64" t="str">
        <f>D_Zakljucne!B29</f>
        <v>Sekulović Radoš</v>
      </c>
      <c r="C25" s="64" t="str">
        <f>D_Zakljucne!F29</f>
        <v>D</v>
      </c>
      <c r="E25" s="63" t="str">
        <f>C_Zakljucne!A29</f>
        <v>25/2016</v>
      </c>
      <c r="F25" s="64" t="str">
        <f>C_Zakljucne!B29</f>
        <v>Bojović Anđela</v>
      </c>
      <c r="G25" s="64" t="str">
        <f>C_Zakljucne!F29</f>
        <v>F</v>
      </c>
    </row>
    <row r="26" spans="1:7" ht="12.75">
      <c r="A26" s="63" t="str">
        <f>D_Zakljucne!A30</f>
        <v>23/2016</v>
      </c>
      <c r="B26" s="64" t="str">
        <f>D_Zakljucne!B30</f>
        <v>Dapčević Ema</v>
      </c>
      <c r="C26" s="64" t="str">
        <f>D_Zakljucne!F30</f>
        <v>F</v>
      </c>
      <c r="E26" s="63" t="str">
        <f>C_Zakljucne!A30</f>
        <v>26/2016</v>
      </c>
      <c r="F26" s="64" t="str">
        <f>C_Zakljucne!B30</f>
        <v>Ćuković Aleksa</v>
      </c>
      <c r="G26" s="64" t="str">
        <f>C_Zakljucne!F30</f>
        <v>B</v>
      </c>
    </row>
    <row r="27" spans="1:7" ht="12.75">
      <c r="A27" s="63" t="str">
        <f>D_Zakljucne!A31</f>
        <v>24/2016</v>
      </c>
      <c r="B27" s="64" t="str">
        <f>D_Zakljucne!B31</f>
        <v>Trifunović Nikola</v>
      </c>
      <c r="C27" s="64" t="str">
        <f>D_Zakljucne!F31</f>
        <v>F</v>
      </c>
      <c r="E27" s="63" t="str">
        <f>C_Zakljucne!A31</f>
        <v>27/2016</v>
      </c>
      <c r="F27" s="64" t="str">
        <f>C_Zakljucne!B31</f>
        <v>Žižek Dajana</v>
      </c>
      <c r="G27" s="64" t="str">
        <f>C_Zakljucne!F31</f>
        <v>F</v>
      </c>
    </row>
    <row r="28" spans="1:7" ht="12.75">
      <c r="A28" s="63" t="str">
        <f>D_Zakljucne!A32</f>
        <v>25/2016</v>
      </c>
      <c r="B28" s="64" t="str">
        <f>D_Zakljucne!B32</f>
        <v>Planić Veselin</v>
      </c>
      <c r="C28" s="64" t="str">
        <f>D_Zakljucne!F32</f>
        <v>F</v>
      </c>
      <c r="E28" s="63" t="str">
        <f>C_Zakljucne!A32</f>
        <v>28/2016</v>
      </c>
      <c r="F28" s="64" t="str">
        <f>C_Zakljucne!B32</f>
        <v>Stanić Dejana</v>
      </c>
      <c r="G28" s="64" t="str">
        <f>C_Zakljucne!F32</f>
        <v>B</v>
      </c>
    </row>
    <row r="29" spans="1:7" ht="12.75">
      <c r="A29" s="63" t="str">
        <f>D_Zakljucne!A33</f>
        <v>26/2016</v>
      </c>
      <c r="B29" s="64" t="str">
        <f>D_Zakljucne!B33</f>
        <v>Gutić Dragana</v>
      </c>
      <c r="C29" s="64" t="str">
        <f>D_Zakljucne!F33</f>
        <v>F</v>
      </c>
      <c r="E29" s="63" t="str">
        <f>C_Zakljucne!A33</f>
        <v>29/2016</v>
      </c>
      <c r="F29" s="64" t="str">
        <f>C_Zakljucne!B33</f>
        <v>Spasojević Damjan</v>
      </c>
      <c r="G29" s="64" t="str">
        <f>C_Zakljucne!F33</f>
        <v>E</v>
      </c>
    </row>
    <row r="30" spans="1:7" ht="12.75">
      <c r="A30" s="63" t="str">
        <f>D_Zakljucne!A34</f>
        <v>27/2016</v>
      </c>
      <c r="B30" s="64" t="str">
        <f>D_Zakljucne!B34</f>
        <v>Sarvan Ranka</v>
      </c>
      <c r="C30" s="64" t="str">
        <f>D_Zakljucne!F34</f>
        <v>F</v>
      </c>
      <c r="E30" s="63" t="str">
        <f>C_Zakljucne!A34</f>
        <v>30/2016</v>
      </c>
      <c r="F30" s="64" t="str">
        <f>C_Zakljucne!B34</f>
        <v>Drašković Jovana</v>
      </c>
      <c r="G30" s="64" t="str">
        <f>C_Zakljucne!F34</f>
        <v>C</v>
      </c>
    </row>
    <row r="31" spans="1:7" ht="12.75">
      <c r="A31" s="63" t="str">
        <f>D_Zakljucne!A35</f>
        <v>30/2016</v>
      </c>
      <c r="B31" s="64" t="str">
        <f>D_Zakljucne!B35</f>
        <v>Milićević Aleksandra</v>
      </c>
      <c r="C31" s="64" t="str">
        <f>D_Zakljucne!F35</f>
        <v>F</v>
      </c>
      <c r="E31" s="63" t="str">
        <f>C_Zakljucne!A35</f>
        <v>31/2016</v>
      </c>
      <c r="F31" s="64" t="str">
        <f>C_Zakljucne!B35</f>
        <v>Ivanović Nikola</v>
      </c>
      <c r="G31" s="64" t="str">
        <f>C_Zakljucne!F35</f>
        <v>E</v>
      </c>
    </row>
    <row r="32" spans="1:7" ht="12.75">
      <c r="A32" s="63" t="str">
        <f>D_Zakljucne!A36</f>
        <v>34/2016</v>
      </c>
      <c r="B32" s="64" t="str">
        <f>D_Zakljucne!B36</f>
        <v>Rakočević Miloš</v>
      </c>
      <c r="C32" s="64" t="str">
        <f>D_Zakljucne!F36</f>
        <v>F</v>
      </c>
      <c r="E32" s="63" t="str">
        <f>C_Zakljucne!A36</f>
        <v>32/2016</v>
      </c>
      <c r="F32" s="64" t="str">
        <f>C_Zakljucne!B36</f>
        <v>Ranković Dalibor</v>
      </c>
      <c r="G32" s="64" t="str">
        <f>C_Zakljucne!F36</f>
        <v>E</v>
      </c>
    </row>
    <row r="33" spans="1:7" ht="12.75">
      <c r="A33" s="63" t="str">
        <f>D_Zakljucne!A37</f>
        <v>35/2016</v>
      </c>
      <c r="B33" s="64" t="str">
        <f>D_Zakljucne!B37</f>
        <v>Rakonjac Nikola</v>
      </c>
      <c r="C33" s="64" t="str">
        <f>D_Zakljucne!F37</f>
        <v>F</v>
      </c>
      <c r="E33" s="63" t="str">
        <f>C_Zakljucne!A37</f>
        <v>33/2016</v>
      </c>
      <c r="F33" s="64" t="str">
        <f>C_Zakljucne!B37</f>
        <v>Vukčević Dejana</v>
      </c>
      <c r="G33" s="64" t="str">
        <f>C_Zakljucne!F37</f>
        <v>E</v>
      </c>
    </row>
    <row r="34" spans="1:7" ht="12.75">
      <c r="A34" s="63" t="str">
        <f>D_Zakljucne!A38</f>
        <v>37/2016</v>
      </c>
      <c r="B34" s="64" t="str">
        <f>D_Zakljucne!B38</f>
        <v>Drašković Milica</v>
      </c>
      <c r="C34" s="64" t="str">
        <f>D_Zakljucne!F38</f>
        <v>E</v>
      </c>
      <c r="E34" s="63" t="str">
        <f>C_Zakljucne!A38</f>
        <v>34/2016</v>
      </c>
      <c r="F34" s="64" t="str">
        <f>C_Zakljucne!B38</f>
        <v>Kalezić Maja</v>
      </c>
      <c r="G34" s="64" t="str">
        <f>C_Zakljucne!F38</f>
        <v>E</v>
      </c>
    </row>
    <row r="35" spans="1:7" ht="12.75">
      <c r="A35" s="63" t="str">
        <f>D_Zakljucne!A39</f>
        <v>38/2016</v>
      </c>
      <c r="B35" s="64" t="str">
        <f>D_Zakljucne!B39</f>
        <v>Raičević Dragana</v>
      </c>
      <c r="C35" s="64" t="str">
        <f>D_Zakljucne!F39</f>
        <v>F</v>
      </c>
      <c r="E35" s="63" t="str">
        <f>C_Zakljucne!A39</f>
        <v>35/2016</v>
      </c>
      <c r="F35" s="64" t="str">
        <f>C_Zakljucne!B39</f>
        <v>Đuričković Nevena</v>
      </c>
      <c r="G35" s="64" t="str">
        <f>C_Zakljucne!F39</f>
        <v>F</v>
      </c>
    </row>
    <row r="36" spans="1:7" ht="12.75">
      <c r="A36" s="63" t="str">
        <f>D_Zakljucne!A40</f>
        <v>39/2016</v>
      </c>
      <c r="B36" s="64" t="str">
        <f>D_Zakljucne!B40</f>
        <v>Teofilov Branko</v>
      </c>
      <c r="C36" s="64" t="str">
        <f>D_Zakljucne!F40</f>
        <v>F</v>
      </c>
      <c r="E36" s="63" t="str">
        <f>C_Zakljucne!A40</f>
        <v>36/2016</v>
      </c>
      <c r="F36" s="64" t="str">
        <f>C_Zakljucne!B40</f>
        <v>Bisha Muhamed</v>
      </c>
      <c r="G36" s="64" t="str">
        <f>C_Zakljucne!F40</f>
        <v>F</v>
      </c>
    </row>
    <row r="37" spans="1:7" ht="12.75">
      <c r="A37" s="63" t="str">
        <f>D_Zakljucne!A41</f>
        <v>40/2016</v>
      </c>
      <c r="B37" s="64" t="str">
        <f>D_Zakljucne!B41</f>
        <v>Ostojić Sofija</v>
      </c>
      <c r="C37" s="64" t="str">
        <f>D_Zakljucne!F41</f>
        <v>F</v>
      </c>
      <c r="E37" s="63" t="str">
        <f>C_Zakljucne!A41</f>
        <v>37/2016</v>
      </c>
      <c r="F37" s="64" t="str">
        <f>C_Zakljucne!B41</f>
        <v>Šestović Ivana</v>
      </c>
      <c r="G37" s="64" t="str">
        <f>C_Zakljucne!F41</f>
        <v>F</v>
      </c>
    </row>
    <row r="38" spans="1:7" ht="12.75">
      <c r="A38" s="63" t="str">
        <f>D_Zakljucne!A42</f>
        <v>41/2016</v>
      </c>
      <c r="B38" s="64" t="str">
        <f>D_Zakljucne!B42</f>
        <v>Piper Miroslav</v>
      </c>
      <c r="C38" s="64" t="str">
        <f>D_Zakljucne!F42</f>
        <v>F</v>
      </c>
      <c r="E38" s="63" t="str">
        <f>C_Zakljucne!A42</f>
        <v>38/2016</v>
      </c>
      <c r="F38" s="64" t="str">
        <f>C_Zakljucne!B42</f>
        <v>Sutaj Aida</v>
      </c>
      <c r="G38" s="64" t="str">
        <f>C_Zakljucne!F42</f>
        <v>E</v>
      </c>
    </row>
    <row r="39" spans="1:7" ht="12.75">
      <c r="A39" s="63" t="str">
        <f>D_Zakljucne!A43</f>
        <v>1/2015</v>
      </c>
      <c r="B39" s="64" t="str">
        <f>D_Zakljucne!B43</f>
        <v>Ratković Vasilije</v>
      </c>
      <c r="C39" s="64" t="str">
        <f>D_Zakljucne!F43</f>
        <v>F</v>
      </c>
      <c r="E39" s="63" t="str">
        <f>C_Zakljucne!A43</f>
        <v>39/2016</v>
      </c>
      <c r="F39" s="64" t="str">
        <f>C_Zakljucne!B43</f>
        <v>Kontić Vladimir</v>
      </c>
      <c r="G39" s="64" t="str">
        <f>C_Zakljucne!F43</f>
        <v>F</v>
      </c>
    </row>
    <row r="40" spans="1:7" ht="12.75">
      <c r="A40" s="63" t="str">
        <f>D_Zakljucne!A44</f>
        <v>4/2015</v>
      </c>
      <c r="B40" s="64" t="str">
        <f>D_Zakljucne!B44</f>
        <v>Trle Sead</v>
      </c>
      <c r="C40" s="64" t="str">
        <f>D_Zakljucne!F44</f>
        <v>F</v>
      </c>
      <c r="E40" s="63" t="str">
        <f>C_Zakljucne!A44</f>
        <v>40/2016</v>
      </c>
      <c r="F40" s="64" t="str">
        <f>C_Zakljucne!B44</f>
        <v>Petrović Jovan</v>
      </c>
      <c r="G40" s="64" t="str">
        <f>C_Zakljucne!F44</f>
        <v>F</v>
      </c>
    </row>
    <row r="41" spans="1:7" ht="12.75">
      <c r="A41" s="63" t="str">
        <f>D_Zakljucne!A45</f>
        <v>6/2015</v>
      </c>
      <c r="B41" s="64" t="str">
        <f>D_Zakljucne!B45</f>
        <v>Vesković Ivan</v>
      </c>
      <c r="C41" s="64" t="str">
        <f>D_Zakljucne!F45</f>
        <v>F</v>
      </c>
      <c r="E41" s="63" t="str">
        <f>C_Zakljucne!A45</f>
        <v>42/2016</v>
      </c>
      <c r="F41" s="64" t="str">
        <f>C_Zakljucne!B45</f>
        <v>Knežević Iva</v>
      </c>
      <c r="G41" s="64" t="str">
        <f>C_Zakljucne!F45</f>
        <v>C</v>
      </c>
    </row>
    <row r="42" spans="1:7" ht="12.75">
      <c r="A42" s="63" t="str">
        <f>D_Zakljucne!A46</f>
        <v>7/2015</v>
      </c>
      <c r="B42" s="64" t="str">
        <f>D_Zakljucne!B46</f>
        <v>Milosavljević Sara</v>
      </c>
      <c r="C42" s="64" t="str">
        <f>D_Zakljucne!F46</f>
        <v>F</v>
      </c>
      <c r="E42" s="63" t="str">
        <f>C_Zakljucne!A46</f>
        <v>43/2016</v>
      </c>
      <c r="F42" s="64" t="str">
        <f>C_Zakljucne!B46</f>
        <v>Stanojević Nikola</v>
      </c>
      <c r="G42" s="64" t="str">
        <f>C_Zakljucne!F46</f>
        <v>F</v>
      </c>
    </row>
    <row r="43" spans="1:7" ht="12.75">
      <c r="A43" s="63" t="str">
        <f>D_Zakljucne!A47</f>
        <v>8/2015</v>
      </c>
      <c r="B43" s="64" t="str">
        <f>D_Zakljucne!B47</f>
        <v>Čelebić Luka</v>
      </c>
      <c r="C43" s="64" t="str">
        <f>D_Zakljucne!F47</f>
        <v>F</v>
      </c>
      <c r="E43" s="63" t="str">
        <f>C_Zakljucne!A47</f>
        <v>44/2016</v>
      </c>
      <c r="F43" s="64" t="str">
        <f>C_Zakljucne!B47</f>
        <v>Bulatović Bojana</v>
      </c>
      <c r="G43" s="64" t="str">
        <f>C_Zakljucne!F47</f>
        <v>F</v>
      </c>
    </row>
    <row r="44" spans="1:7" ht="12.75">
      <c r="A44" s="63" t="str">
        <f>D_Zakljucne!A48</f>
        <v>12/2015</v>
      </c>
      <c r="B44" s="64" t="str">
        <f>D_Zakljucne!B48</f>
        <v>Vlahović Aleksandar</v>
      </c>
      <c r="C44" s="64" t="str">
        <f>D_Zakljucne!F48</f>
        <v>F</v>
      </c>
      <c r="E44" s="63" t="str">
        <f>C_Zakljucne!A48</f>
        <v>45/2016</v>
      </c>
      <c r="F44" s="64" t="str">
        <f>C_Zakljucne!B48</f>
        <v>Tomašević Dejana</v>
      </c>
      <c r="G44" s="64" t="str">
        <f>C_Zakljucne!F48</f>
        <v>F</v>
      </c>
    </row>
    <row r="45" spans="1:7" ht="12.75">
      <c r="A45" s="63" t="str">
        <f>D_Zakljucne!A49</f>
        <v>13/2015</v>
      </c>
      <c r="B45" s="64" t="str">
        <f>D_Zakljucne!B49</f>
        <v>Vasić Jovan</v>
      </c>
      <c r="C45" s="64" t="str">
        <f>D_Zakljucne!F49</f>
        <v>F</v>
      </c>
      <c r="E45" s="63" t="str">
        <f>C_Zakljucne!A49</f>
        <v>46/2016</v>
      </c>
      <c r="F45" s="64" t="str">
        <f>C_Zakljucne!B49</f>
        <v>Kadić Nikola</v>
      </c>
      <c r="G45" s="64" t="str">
        <f>C_Zakljucne!F49</f>
        <v>D</v>
      </c>
    </row>
    <row r="46" spans="1:7" ht="12.75">
      <c r="A46" s="63" t="str">
        <f>D_Zakljucne!A50</f>
        <v>18/2015</v>
      </c>
      <c r="B46" s="64" t="str">
        <f>D_Zakljucne!B50</f>
        <v>Zindović Tamara</v>
      </c>
      <c r="C46" s="64" t="str">
        <f>D_Zakljucne!F50</f>
        <v>F</v>
      </c>
      <c r="E46" s="63" t="str">
        <f>C_Zakljucne!A50</f>
        <v>47/2016</v>
      </c>
      <c r="F46" s="64" t="str">
        <f>C_Zakljucne!B50</f>
        <v>Camaj Mario</v>
      </c>
      <c r="G46" s="64" t="str">
        <f>C_Zakljucne!F50</f>
        <v>F</v>
      </c>
    </row>
    <row r="47" spans="1:7" ht="12.75">
      <c r="A47" s="63" t="str">
        <f>D_Zakljucne!A60</f>
        <v>24/2015</v>
      </c>
      <c r="B47" s="64" t="str">
        <f>D_Zakljucne!B60</f>
        <v>Šćepović Anđela</v>
      </c>
      <c r="C47" s="64" t="str">
        <f>D_Zakljucne!F60</f>
        <v>E</v>
      </c>
      <c r="E47" s="63" t="str">
        <f>C_Zakljucne!A60</f>
        <v>48/2016</v>
      </c>
      <c r="F47" s="64" t="str">
        <f>C_Zakljucne!B60</f>
        <v>Miletić Tamara</v>
      </c>
      <c r="G47" s="64" t="str">
        <f>C_Zakljucne!F60</f>
        <v>F</v>
      </c>
    </row>
    <row r="48" spans="1:7" ht="12.75">
      <c r="A48" s="63" t="str">
        <f>D_Zakljucne!A61</f>
        <v>26/2015</v>
      </c>
      <c r="B48" s="64" t="str">
        <f>D_Zakljucne!B61</f>
        <v>Stojanović Maja</v>
      </c>
      <c r="C48" s="64" t="str">
        <f>D_Zakljucne!F61</f>
        <v>F</v>
      </c>
      <c r="E48" s="63" t="str">
        <f>C_Zakljucne!A61</f>
        <v>49/2016</v>
      </c>
      <c r="F48" s="64" t="str">
        <f>C_Zakljucne!B61</f>
        <v>Pavlović Teodora</v>
      </c>
      <c r="G48" s="64" t="str">
        <f>C_Zakljucne!F61</f>
        <v>F</v>
      </c>
    </row>
    <row r="49" spans="1:7" ht="12.75">
      <c r="A49" s="63" t="str">
        <f>D_Zakljucne!A62</f>
        <v>29/2015</v>
      </c>
      <c r="B49" s="64" t="str">
        <f>D_Zakljucne!B62</f>
        <v>Vuković Veliša</v>
      </c>
      <c r="C49" s="64" t="str">
        <f>D_Zakljucne!F62</f>
        <v>F</v>
      </c>
      <c r="E49" s="63" t="str">
        <f>C_Zakljucne!A62</f>
        <v>50/2016</v>
      </c>
      <c r="F49" s="64" t="str">
        <f>C_Zakljucne!B62</f>
        <v>Vujošević Aleksa</v>
      </c>
      <c r="G49" s="64" t="str">
        <f>C_Zakljucne!F62</f>
        <v>E</v>
      </c>
    </row>
    <row r="50" spans="1:7" ht="12.75">
      <c r="A50" s="63" t="str">
        <f>D_Zakljucne!A63</f>
        <v>37/2015</v>
      </c>
      <c r="B50" s="64" t="str">
        <f>D_Zakljucne!B63</f>
        <v>Radović Đorđe</v>
      </c>
      <c r="C50" s="64" t="str">
        <f>D_Zakljucne!F63</f>
        <v>F</v>
      </c>
      <c r="E50" s="63" t="str">
        <f>C_Zakljucne!A63</f>
        <v>51/2016</v>
      </c>
      <c r="F50" s="64" t="str">
        <f>C_Zakljucne!B63</f>
        <v>Lekić Saša</v>
      </c>
      <c r="G50" s="64" t="str">
        <f>C_Zakljucne!F63</f>
        <v>F</v>
      </c>
    </row>
    <row r="51" spans="1:7" ht="12.75">
      <c r="A51" s="63" t="str">
        <f>D_Zakljucne!A64</f>
        <v>6/2014</v>
      </c>
      <c r="B51" s="64" t="str">
        <f>D_Zakljucne!B64</f>
        <v>Lekić Nemanja</v>
      </c>
      <c r="C51" s="64" t="str">
        <f>D_Zakljucne!F64</f>
        <v>F</v>
      </c>
      <c r="E51" s="63" t="str">
        <f>C_Zakljucne!A64</f>
        <v>52/2016</v>
      </c>
      <c r="F51" s="64" t="str">
        <f>C_Zakljucne!B64</f>
        <v>Vujović Petar</v>
      </c>
      <c r="G51" s="64" t="str">
        <f>C_Zakljucne!F64</f>
        <v>A</v>
      </c>
    </row>
    <row r="52" spans="1:7" ht="12.75">
      <c r="A52" s="63" t="str">
        <f>D_Zakljucne!A65</f>
        <v>9/2014</v>
      </c>
      <c r="B52" s="64" t="str">
        <f>D_Zakljucne!B65</f>
        <v>Todorović Nenad</v>
      </c>
      <c r="C52" s="64" t="str">
        <f>D_Zakljucne!F65</f>
        <v>F</v>
      </c>
      <c r="E52" s="63" t="str">
        <f>C_Zakljucne!A65</f>
        <v>53/2016</v>
      </c>
      <c r="F52" s="64" t="str">
        <f>C_Zakljucne!B65</f>
        <v>Adžagić Džemal</v>
      </c>
      <c r="G52" s="64" t="str">
        <f>C_Zakljucne!F65</f>
        <v>F</v>
      </c>
    </row>
    <row r="53" spans="1:7" ht="12.75">
      <c r="A53" s="63" t="str">
        <f>D_Zakljucne!A66</f>
        <v>13/2014</v>
      </c>
      <c r="B53" s="64" t="str">
        <f>D_Zakljucne!B66</f>
        <v>Novčić Stefan</v>
      </c>
      <c r="C53" s="64" t="str">
        <f>D_Zakljucne!F66</f>
        <v>F</v>
      </c>
      <c r="E53" s="63" t="str">
        <f>C_Zakljucne!A66</f>
        <v>54/2016</v>
      </c>
      <c r="F53" s="64" t="str">
        <f>C_Zakljucne!B66</f>
        <v>Mitrić Jelena</v>
      </c>
      <c r="G53" s="64" t="str">
        <f>C_Zakljucne!F66</f>
        <v>F</v>
      </c>
    </row>
    <row r="54" spans="1:7" ht="12.75">
      <c r="A54" s="63" t="str">
        <f>D_Zakljucne!A67</f>
        <v>20/2014</v>
      </c>
      <c r="B54" s="64" t="str">
        <f>D_Zakljucne!B67</f>
        <v>Muminović Selmir</v>
      </c>
      <c r="C54" s="64" t="str">
        <f>D_Zakljucne!F67</f>
        <v>F</v>
      </c>
      <c r="E54" s="63" t="str">
        <f>C_Zakljucne!A67</f>
        <v>55/2016</v>
      </c>
      <c r="F54" s="64" t="str">
        <f>C_Zakljucne!B67</f>
        <v>Bošković Andrijana</v>
      </c>
      <c r="G54" s="64" t="str">
        <f>C_Zakljucne!F67</f>
        <v>F</v>
      </c>
    </row>
    <row r="55" spans="1:7" ht="12.75">
      <c r="A55" s="63" t="str">
        <f>D_Zakljucne!A68</f>
        <v>22/2014</v>
      </c>
      <c r="B55" s="64" t="str">
        <f>D_Zakljucne!B68</f>
        <v> Dulović Dragana</v>
      </c>
      <c r="C55" s="64" t="str">
        <f>D_Zakljucne!F68</f>
        <v>F</v>
      </c>
      <c r="E55" s="63" t="str">
        <f>C_Zakljucne!A68</f>
        <v>56/2016</v>
      </c>
      <c r="F55" s="64" t="str">
        <f>C_Zakljucne!B68</f>
        <v>Milosavljević Petar</v>
      </c>
      <c r="G55" s="64" t="str">
        <f>C_Zakljucne!F68</f>
        <v>F</v>
      </c>
    </row>
    <row r="56" spans="1:7" ht="12.75">
      <c r="A56" s="63" t="str">
        <f>D_Zakljucne!A69</f>
        <v>27/2014</v>
      </c>
      <c r="B56" s="64" t="str">
        <f>D_Zakljucne!B69</f>
        <v>Knežević Branislav</v>
      </c>
      <c r="C56" s="64" t="str">
        <f>D_Zakljucne!F69</f>
        <v>F</v>
      </c>
      <c r="E56" s="63" t="str">
        <f>C_Zakljucne!A69</f>
        <v>6/2015</v>
      </c>
      <c r="F56" s="64" t="str">
        <f>C_Zakljucne!B69</f>
        <v>Odžić Amin</v>
      </c>
      <c r="G56" s="64" t="str">
        <f>C_Zakljucne!F69</f>
        <v>E</v>
      </c>
    </row>
    <row r="57" spans="1:7" ht="12.75">
      <c r="A57" s="63" t="str">
        <f>D_Zakljucne!A70</f>
        <v>35/2014</v>
      </c>
      <c r="B57" s="64" t="str">
        <f>D_Zakljucne!B70</f>
        <v>Harović Damir</v>
      </c>
      <c r="C57" s="64" t="str">
        <f>D_Zakljucne!F70</f>
        <v>F</v>
      </c>
      <c r="E57" s="63" t="str">
        <f>C_Zakljucne!A70</f>
        <v>12/2015</v>
      </c>
      <c r="F57" s="64" t="str">
        <f>C_Zakljucne!B70</f>
        <v>Vlahović Sofija</v>
      </c>
      <c r="G57" s="64" t="str">
        <f>C_Zakljucne!F70</f>
        <v>E</v>
      </c>
    </row>
    <row r="58" spans="1:7" ht="12.75">
      <c r="A58" s="63" t="str">
        <f>D_Zakljucne!A71</f>
        <v>39/2014</v>
      </c>
      <c r="B58" s="64" t="str">
        <f>D_Zakljucne!B71</f>
        <v>Đurković Momir</v>
      </c>
      <c r="C58" s="64" t="str">
        <f>D_Zakljucne!F71</f>
        <v>F</v>
      </c>
      <c r="E58" s="63" t="str">
        <f>C_Zakljucne!A71</f>
        <v>15/2015</v>
      </c>
      <c r="F58" s="64" t="str">
        <f>C_Zakljucne!B71</f>
        <v>Mandić Miljan</v>
      </c>
      <c r="G58" s="64" t="str">
        <f>C_Zakljucne!F71</f>
        <v>F</v>
      </c>
    </row>
    <row r="59" spans="1:7" ht="12.75">
      <c r="A59" s="63" t="str">
        <f>D_Zakljucne!A72</f>
        <v>41/2014</v>
      </c>
      <c r="B59" s="64" t="str">
        <f>D_Zakljucne!B72</f>
        <v>Dorongić Vladimir</v>
      </c>
      <c r="C59" s="64" t="str">
        <f>D_Zakljucne!F72</f>
        <v>F</v>
      </c>
      <c r="E59" s="63" t="str">
        <f>C_Zakljucne!A72</f>
        <v>22/2015</v>
      </c>
      <c r="F59" s="64" t="str">
        <f>C_Zakljucne!B72</f>
        <v>Krivokapić Marko</v>
      </c>
      <c r="G59" s="64" t="str">
        <f>C_Zakljucne!F72</f>
        <v>F</v>
      </c>
    </row>
    <row r="60" spans="1:7" ht="12.75">
      <c r="A60" s="63" t="str">
        <f>D_Zakljucne!A73</f>
        <v>1/2013</v>
      </c>
      <c r="B60" s="64" t="str">
        <f>D_Zakljucne!B73</f>
        <v>Rubežić Sava</v>
      </c>
      <c r="C60" s="64" t="str">
        <f>D_Zakljucne!F73</f>
        <v>F</v>
      </c>
      <c r="E60" s="63" t="str">
        <f>C_Zakljucne!A73</f>
        <v>23/2015</v>
      </c>
      <c r="F60" s="64" t="str">
        <f>C_Zakljucne!B73</f>
        <v>Šabović Nela</v>
      </c>
      <c r="G60" s="64" t="str">
        <f>C_Zakljucne!F73</f>
        <v>F</v>
      </c>
    </row>
    <row r="61" spans="1:7" ht="12.75">
      <c r="A61" s="63" t="str">
        <f>D_Zakljucne!A74</f>
        <v>19/2013</v>
      </c>
      <c r="B61" s="64" t="str">
        <f>D_Zakljucne!B74</f>
        <v>Mihailović Mijat</v>
      </c>
      <c r="C61" s="64" t="str">
        <f>D_Zakljucne!F74</f>
        <v>F</v>
      </c>
      <c r="E61" s="63" t="str">
        <f>C_Zakljucne!A74</f>
        <v>28/2015</v>
      </c>
      <c r="F61" s="64" t="str">
        <f>C_Zakljucne!B74</f>
        <v>Raičević Luka</v>
      </c>
      <c r="G61" s="64" t="str">
        <f>C_Zakljucne!F74</f>
        <v>E</v>
      </c>
    </row>
    <row r="62" spans="1:7" ht="12.75">
      <c r="A62" s="63" t="str">
        <f>D_Zakljucne!A75</f>
        <v>4/2012</v>
      </c>
      <c r="B62" s="64" t="str">
        <f>D_Zakljucne!B75</f>
        <v>Ranđić Nikola</v>
      </c>
      <c r="C62" s="64" t="str">
        <f>D_Zakljucne!F75</f>
        <v>F</v>
      </c>
      <c r="E62" s="63" t="str">
        <f>C_Zakljucne!A75</f>
        <v>32/2015</v>
      </c>
      <c r="F62" s="64" t="str">
        <f>C_Zakljucne!B75</f>
        <v>Duborija Miloš</v>
      </c>
      <c r="G62" s="64" t="str">
        <f>C_Zakljucne!F75</f>
        <v>F</v>
      </c>
    </row>
    <row r="63" spans="1:7" ht="12.75">
      <c r="A63" s="63">
        <f>D_Zakljucne!A76</f>
        <v>0</v>
      </c>
      <c r="B63" s="64">
        <f>D_Zakljucne!B76</f>
        <v>0</v>
      </c>
      <c r="C63" s="64">
        <f>D_Zakljucne!F76</f>
        <v>0</v>
      </c>
      <c r="E63" s="63" t="str">
        <f>C_Zakljucne!A76</f>
        <v>34/2015</v>
      </c>
      <c r="F63" s="64" t="str">
        <f>C_Zakljucne!B76</f>
        <v>Nikaljević Vladana</v>
      </c>
      <c r="G63" s="64" t="str">
        <f>C_Zakljucne!F76</f>
        <v>F</v>
      </c>
    </row>
    <row r="64" spans="1:7" ht="12.75">
      <c r="A64" s="63">
        <f>D_Zakljucne!A77</f>
        <v>0</v>
      </c>
      <c r="B64" s="64">
        <f>D_Zakljucne!B77</f>
        <v>0</v>
      </c>
      <c r="C64" s="64">
        <f>D_Zakljucne!F77</f>
        <v>0</v>
      </c>
      <c r="E64" s="63" t="str">
        <f>C_Zakljucne!A77</f>
        <v>35/2015</v>
      </c>
      <c r="F64" s="64" t="str">
        <f>C_Zakljucne!B77</f>
        <v>Konatar Sava</v>
      </c>
      <c r="G64" s="64" t="str">
        <f>C_Zakljucne!F77</f>
        <v>F</v>
      </c>
    </row>
    <row r="65" spans="1:7" ht="12.75">
      <c r="A65" s="63">
        <f>D_Zakljucne!A78</f>
        <v>0</v>
      </c>
      <c r="B65" s="64">
        <f>D_Zakljucne!B78</f>
        <v>0</v>
      </c>
      <c r="C65" s="64">
        <f>D_Zakljucne!F78</f>
        <v>0</v>
      </c>
      <c r="E65" s="63" t="str">
        <f>C_Zakljucne!A78</f>
        <v>36/2015</v>
      </c>
      <c r="F65" s="64" t="str">
        <f>C_Zakljucne!B78</f>
        <v>Vreteničić Marko</v>
      </c>
      <c r="G65" s="64" t="str">
        <f>C_Zakljucne!F78</f>
        <v>F</v>
      </c>
    </row>
    <row r="66" spans="1:7" ht="12.75">
      <c r="A66" s="63">
        <f>D_Zakljucne!A79</f>
        <v>0</v>
      </c>
      <c r="B66" s="64">
        <f>D_Zakljucne!B79</f>
        <v>0</v>
      </c>
      <c r="C66" s="64">
        <f>D_Zakljucne!F79</f>
        <v>0</v>
      </c>
      <c r="E66" s="63" t="str">
        <f>C_Zakljucne!A79</f>
        <v>38/2015</v>
      </c>
      <c r="F66" s="64" t="str">
        <f>C_Zakljucne!B79</f>
        <v>Matanović Danijela</v>
      </c>
      <c r="G66" s="64" t="str">
        <f>C_Zakljucne!F79</f>
        <v>F</v>
      </c>
    </row>
    <row r="67" spans="1:7" ht="12.75">
      <c r="A67" s="63">
        <f>D_Zakljucne!A80</f>
        <v>0</v>
      </c>
      <c r="B67" s="64">
        <f>D_Zakljucne!B80</f>
        <v>0</v>
      </c>
      <c r="C67" s="64">
        <f>D_Zakljucne!F80</f>
        <v>0</v>
      </c>
      <c r="E67" s="63" t="str">
        <f>C_Zakljucne!A80</f>
        <v>43/2015</v>
      </c>
      <c r="F67" s="64" t="str">
        <f>C_Zakljucne!B80</f>
        <v>Golović Filip</v>
      </c>
      <c r="G67" s="64" t="str">
        <f>C_Zakljucne!F80</f>
        <v>F</v>
      </c>
    </row>
    <row r="68" spans="1:7" ht="12.75">
      <c r="A68" s="63">
        <f>D_Zakljucne!A81</f>
        <v>0</v>
      </c>
      <c r="B68" s="64">
        <f>D_Zakljucne!B81</f>
        <v>0</v>
      </c>
      <c r="C68" s="64">
        <f>D_Zakljucne!F81</f>
        <v>0</v>
      </c>
      <c r="E68" s="63" t="str">
        <f>C_Zakljucne!A81</f>
        <v>45/2015</v>
      </c>
      <c r="F68" s="64" t="str">
        <f>C_Zakljucne!B81</f>
        <v>Ćetković Katarina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50/2015</v>
      </c>
      <c r="F69" s="64" t="str">
        <f>C_Zakljucne!B82</f>
        <v>Kaluđerović Filip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15/2014</v>
      </c>
      <c r="F70" s="64" t="str">
        <f>C_Zakljucne!B83</f>
        <v>Veljić Nikola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22/2014</v>
      </c>
      <c r="F71" s="64" t="str">
        <f>C_Zakljucne!B84</f>
        <v>Medojević Milena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36/2014</v>
      </c>
      <c r="F72" s="64" t="str">
        <f>C_Zakljucne!B85</f>
        <v>Kostić Mina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44/2014</v>
      </c>
      <c r="F73" s="64" t="str">
        <f>C_Zakljucne!B86</f>
        <v>Lakićević Luka</v>
      </c>
      <c r="G73" s="64" t="str">
        <f>C_Zakljucne!F86</f>
        <v>E</v>
      </c>
    </row>
    <row r="74" spans="5:7" ht="12.75">
      <c r="E74" s="63" t="str">
        <f>C_Zakljucne!A87</f>
        <v>45/2014</v>
      </c>
      <c r="F74" s="64" t="str">
        <f>C_Zakljucne!B87</f>
        <v>Rovčanin Branko</v>
      </c>
      <c r="G74" s="64" t="str">
        <f>C_Zakljucne!F87</f>
        <v>E</v>
      </c>
    </row>
    <row r="75" spans="5:7" ht="12.75">
      <c r="E75" s="63" t="str">
        <f>C_Zakljucne!A88</f>
        <v>48/2014</v>
      </c>
      <c r="F75" s="64" t="str">
        <f>C_Zakljucne!B88</f>
        <v>Praščević Ivana</v>
      </c>
      <c r="G75" s="64" t="str">
        <f>C_Zakljucne!F88</f>
        <v>F</v>
      </c>
    </row>
    <row r="76" spans="5:7" ht="12.75">
      <c r="E76" s="63" t="str">
        <f>C_Zakljucne!A89</f>
        <v>4/2013</v>
      </c>
      <c r="F76" s="64" t="str">
        <f>C_Zakljucne!B89</f>
        <v>Radivojević Nađa</v>
      </c>
      <c r="G76" s="64" t="str">
        <f>C_Zakljucne!F89</f>
        <v>F</v>
      </c>
    </row>
    <row r="77" spans="5:7" ht="12.75">
      <c r="E77" s="63" t="str">
        <f>C_Zakljucne!A90</f>
        <v>8/2013</v>
      </c>
      <c r="F77" s="64" t="str">
        <f>C_Zakljucne!B90</f>
        <v>Šćekić Boris</v>
      </c>
      <c r="G77" s="64" t="str">
        <f>C_Zakljucne!F90</f>
        <v>F</v>
      </c>
    </row>
    <row r="78" spans="5:7" ht="12.75">
      <c r="E78" s="63" t="str">
        <f>C_Zakljucne!A91</f>
        <v>9/2013</v>
      </c>
      <c r="F78" s="64" t="str">
        <f>C_Zakljucne!B91</f>
        <v>Ćirović Mićo</v>
      </c>
      <c r="G78" s="64" t="str">
        <f>C_Zakljucne!F91</f>
        <v>F</v>
      </c>
    </row>
    <row r="79" spans="5:7" ht="12.75">
      <c r="E79" s="63" t="str">
        <f>C_Zakljucne!A92</f>
        <v>11/2013</v>
      </c>
      <c r="F79" s="64" t="str">
        <f>C_Zakljucne!B92</f>
        <v>Nikolić Nađa</v>
      </c>
      <c r="G79" s="64" t="str">
        <f>C_Zakljucne!F92</f>
        <v>F</v>
      </c>
    </row>
    <row r="80" spans="5:7" ht="12.75">
      <c r="E80" s="63" t="str">
        <f>C_Zakljucne!A93</f>
        <v>35/2013</v>
      </c>
      <c r="F80" s="64" t="str">
        <f>C_Zakljucne!B93</f>
        <v>Stešević Sonja</v>
      </c>
      <c r="G80" s="64" t="str">
        <f>C_Zakljucne!F93</f>
        <v>F</v>
      </c>
    </row>
    <row r="81" spans="5:7" ht="12.75">
      <c r="E81" s="63" t="str">
        <f>C_Zakljucne!A94</f>
        <v>51/2013</v>
      </c>
      <c r="F81" s="64" t="str">
        <f>C_Zakljucne!B94</f>
        <v>Radović Joksim</v>
      </c>
      <c r="G81" s="64" t="str">
        <f>C_Zakljucne!F94</f>
        <v>F</v>
      </c>
    </row>
    <row r="82" spans="5:7" ht="12.75">
      <c r="E82" s="63" t="str">
        <f>C_Zakljucne!A95</f>
        <v>14/2010</v>
      </c>
      <c r="F82" s="64" t="str">
        <f>C_Zakljucne!B95</f>
        <v>Živanović Vesna</v>
      </c>
      <c r="G82" s="64" t="str">
        <f>C_Zakljucne!F95</f>
        <v>F</v>
      </c>
    </row>
    <row r="83" spans="5:7" ht="12.75">
      <c r="E83" s="63">
        <f>C_Zakljucne!A96</f>
        <v>0</v>
      </c>
      <c r="F83" s="64">
        <f>C_Zakljucne!B96</f>
        <v>0</v>
      </c>
      <c r="G83" s="64">
        <f>C_Zakljucne!F96</f>
        <v>0</v>
      </c>
    </row>
    <row r="84" spans="5:7" ht="12.75">
      <c r="E84" s="63">
        <f>C_Zakljucne!A97</f>
        <v>0</v>
      </c>
      <c r="F84" s="64">
        <f>C_Zakljucne!B97</f>
        <v>0</v>
      </c>
      <c r="G84" s="64">
        <f>C_Zakljucne!F97</f>
        <v>0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2017-06-22T14:10:33Z</dcterms:modified>
  <cp:category/>
  <cp:version/>
  <cp:contentType/>
  <cp:contentStatus/>
</cp:coreProperties>
</file>