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1200" windowWidth="20490" windowHeight="774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AD11" i="4" l="1"/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<sst xmlns="http://schemas.openxmlformats.org/spreadsheetml/2006/main" count="47" uniqueCount="47">
  <si>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</si>
  <si>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</si>
  <si>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</si>
  <si>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</si>
  <si>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</si>
  <si>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</si>
  <si>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</si>
  <si>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</si>
  <si>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</si>
  <si>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</si>
  <si>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</si>
  <si>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</si>
  <si>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</si>
  <si>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</si>
  <si>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</si>
  <si>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</si>
  <si>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</si>
  <si>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</si>
  <si>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</si>
  <si>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</si>
  <si>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</si>
  <si>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</si>
  <si>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</si>
  <si>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</si>
  <si>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</si>
  <si>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</si>
  <si>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</si>
  <si>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</si>
  <si>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</si>
  <si>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</si>
  <si>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</si>
  <si>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</si>
  <si>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</si>
  <si>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 xml:space="preserve">POMORSKE NAUKE </t>
    </r>
  </si>
  <si>
    <t>ECTS kredita: 3</t>
  </si>
  <si>
    <r>
      <t xml:space="preserve">PREDMET: </t>
    </r>
    <r>
      <rPr>
        <b/>
        <sz val="10"/>
        <color indexed="8"/>
        <rFont val="Arial"/>
        <family val="2"/>
      </rPr>
      <t>POMORSKA MEDICINA</t>
    </r>
  </si>
  <si>
    <r>
      <t xml:space="preserve">NASTAVNIK: </t>
    </r>
    <r>
      <rPr>
        <b/>
        <sz val="10"/>
        <color indexed="8"/>
        <rFont val="Arial"/>
        <family val="2"/>
      </rPr>
      <t xml:space="preserve">prof. dr Jasminka Anđelić </t>
    </r>
  </si>
  <si>
    <t>41/16</t>
  </si>
  <si>
    <t>Bobić Milana</t>
  </si>
  <si>
    <t>27/15</t>
  </si>
  <si>
    <t>Zukanović Irena</t>
  </si>
  <si>
    <t>35/14</t>
  </si>
  <si>
    <t xml:space="preserve">Vilotijević Ivan </t>
  </si>
  <si>
    <t>POENI PRIJE ZAVRŠNOG</t>
  </si>
  <si>
    <t>17/16</t>
  </si>
  <si>
    <t>Rašković Aleksandra</t>
  </si>
  <si>
    <t>SARADNIK: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</si>
</sst>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2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Alignment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5"/>
  <sheetViews>
    <sheetView tabSelected="1" view="pageBreakPreview" zoomScaleSheetLayoutView="100" workbookViewId="0">
      <pane ySplit="8" topLeftCell="A9" activePane="bottomLeft" state="frozen"/>
      <selection pane="bottomLeft" activeCell="S13" sqref="S13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30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0</v>
      </c>
      <c r="U1" s="128"/>
    </row>
    <row r="2" spans="1:30" ht="18.75" x14ac:dyDescent="0.3">
      <c r="A2" s="123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30" ht="15" x14ac:dyDescent="0.25">
      <c r="A3" s="86" t="s">
        <v>33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27</v>
      </c>
      <c r="R3" s="60"/>
      <c r="S3" s="58"/>
      <c r="T3" s="41"/>
      <c r="U3" s="61"/>
    </row>
    <row r="4" spans="1:30" x14ac:dyDescent="0.2">
      <c r="A4" s="87" t="s">
        <v>35</v>
      </c>
      <c r="B4" s="41"/>
      <c r="C4" s="62"/>
      <c r="D4" s="58"/>
      <c r="F4" s="63" t="s">
        <v>34</v>
      </c>
      <c r="H4" s="64"/>
      <c r="I4" s="93" t="s">
        <v>36</v>
      </c>
      <c r="L4" s="20"/>
      <c r="M4" s="58"/>
      <c r="N4" s="58"/>
      <c r="O4" s="58"/>
      <c r="P4" s="58"/>
      <c r="Q4" s="93" t="s">
        <v>46</v>
      </c>
      <c r="R4" s="58"/>
      <c r="S4" s="58"/>
      <c r="T4" s="41"/>
      <c r="U4" s="61"/>
    </row>
    <row r="5" spans="1:30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30" ht="26.25" customHeight="1" x14ac:dyDescent="0.2">
      <c r="A6" s="66" t="s">
        <v>14</v>
      </c>
      <c r="B6" s="67"/>
      <c r="C6" s="131" t="s">
        <v>2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15</v>
      </c>
      <c r="U6" s="138" t="s">
        <v>3</v>
      </c>
      <c r="W6" s="41"/>
      <c r="X6" s="41"/>
      <c r="Y6" s="41"/>
      <c r="Z6" s="41"/>
      <c r="AA6" s="41"/>
      <c r="AB6" s="41"/>
      <c r="AC6" s="41"/>
    </row>
    <row r="7" spans="1:30" x14ac:dyDescent="0.2">
      <c r="A7" s="68" t="s">
        <v>4</v>
      </c>
      <c r="B7" s="69" t="s">
        <v>26</v>
      </c>
      <c r="C7" s="141" t="s">
        <v>30</v>
      </c>
      <c r="D7" s="137" t="s">
        <v>43</v>
      </c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 t="s">
        <v>5</v>
      </c>
      <c r="P7" s="137"/>
      <c r="Q7" s="137"/>
      <c r="R7" s="137" t="s">
        <v>13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30" ht="13.5" thickBot="1" x14ac:dyDescent="0.25">
      <c r="A8" s="91"/>
      <c r="B8" s="92"/>
      <c r="C8" s="142"/>
      <c r="D8" s="70"/>
      <c r="E8" s="70"/>
      <c r="F8" s="70"/>
      <c r="G8" s="70"/>
      <c r="H8" s="70"/>
      <c r="I8" s="70"/>
      <c r="J8" s="70"/>
      <c r="K8" s="70"/>
      <c r="L8" s="71"/>
      <c r="M8" s="71"/>
      <c r="N8" s="70"/>
      <c r="O8" s="70" t="s">
        <v>28</v>
      </c>
      <c r="P8" s="70" t="s">
        <v>29</v>
      </c>
      <c r="Q8" s="70" t="s">
        <v>16</v>
      </c>
      <c r="R8" s="72" t="s">
        <v>31</v>
      </c>
      <c r="S8" s="72" t="s">
        <v>32</v>
      </c>
      <c r="T8" s="136"/>
      <c r="U8" s="140"/>
      <c r="W8" s="143"/>
      <c r="X8" s="143"/>
      <c r="Y8" s="143"/>
      <c r="Z8" s="41"/>
      <c r="AA8" s="118"/>
      <c r="AB8" s="41"/>
      <c r="AC8" s="118"/>
    </row>
    <row r="9" spans="1:30" ht="15" x14ac:dyDescent="0.25">
      <c r="A9" s="116" t="s">
        <v>37</v>
      </c>
      <c r="B9" s="107" t="s">
        <v>38</v>
      </c>
      <c r="C9" s="112">
        <v>5</v>
      </c>
      <c r="D9" s="114"/>
      <c r="E9" s="115"/>
      <c r="F9" s="75">
        <v>35</v>
      </c>
      <c r="G9" s="75"/>
      <c r="H9" s="76"/>
      <c r="I9" s="76"/>
      <c r="J9" s="76"/>
      <c r="K9" s="76"/>
      <c r="L9" s="76"/>
      <c r="M9" s="76"/>
      <c r="N9" s="76"/>
      <c r="O9" s="114"/>
      <c r="P9" s="114"/>
      <c r="Q9" s="76"/>
      <c r="R9" s="81">
        <v>44</v>
      </c>
      <c r="S9" s="76"/>
      <c r="T9" s="77">
        <f>SUM(C9:Q9)+MAX(R9,S9)</f>
        <v>84</v>
      </c>
      <c r="U9" s="78" t="str">
        <f t="shared" ref="U9:U72" si="0">IF(T9&gt;=90,"A",IF(T9&gt;=80,"B",IF(T9&gt;=70,"C",IF(T9&gt;=60,"D",IF(T9&gt;=50,"E",IF(T9=0,"-","F"))))))</f>
        <v>B</v>
      </c>
      <c r="W9" s="144"/>
      <c r="X9" s="144"/>
      <c r="Y9" s="144"/>
      <c r="Z9" s="41"/>
      <c r="AA9" s="118"/>
      <c r="AB9" s="41"/>
      <c r="AC9" s="118"/>
    </row>
    <row r="10" spans="1:30" ht="15" x14ac:dyDescent="0.25">
      <c r="A10" s="117" t="s">
        <v>39</v>
      </c>
      <c r="B10" s="108" t="s">
        <v>40</v>
      </c>
      <c r="C10" s="113">
        <v>5</v>
      </c>
      <c r="D10" s="109"/>
      <c r="E10" s="104"/>
      <c r="F10" s="80">
        <v>35</v>
      </c>
      <c r="G10" s="80"/>
      <c r="H10" s="80"/>
      <c r="I10" s="80"/>
      <c r="J10" s="80"/>
      <c r="K10" s="80"/>
      <c r="L10" s="80"/>
      <c r="M10" s="80"/>
      <c r="N10" s="80"/>
      <c r="O10" s="103"/>
      <c r="P10" s="109"/>
      <c r="Q10" s="80"/>
      <c r="R10" s="80">
        <v>42</v>
      </c>
      <c r="S10" s="80"/>
      <c r="T10" s="77">
        <f t="shared" ref="T10:T73" si="1">SUM(C10:Q10)+MAX(R10,S10)</f>
        <v>82</v>
      </c>
      <c r="U10" s="78" t="str">
        <f t="shared" si="0"/>
        <v>B</v>
      </c>
      <c r="W10" s="144"/>
      <c r="X10" s="144"/>
      <c r="Y10" s="144"/>
      <c r="Z10" s="41"/>
      <c r="AA10" s="118"/>
      <c r="AB10" s="41"/>
      <c r="AC10" s="118"/>
    </row>
    <row r="11" spans="1:30" ht="15" x14ac:dyDescent="0.25">
      <c r="A11" s="117" t="s">
        <v>41</v>
      </c>
      <c r="B11" s="108" t="s">
        <v>42</v>
      </c>
      <c r="C11" s="113">
        <v>5</v>
      </c>
      <c r="D11" s="109"/>
      <c r="E11" s="104"/>
      <c r="F11" s="80">
        <v>30</v>
      </c>
      <c r="G11" s="80"/>
      <c r="H11" s="80"/>
      <c r="I11" s="80"/>
      <c r="J11" s="80"/>
      <c r="K11" s="104"/>
      <c r="L11" s="80"/>
      <c r="M11" s="80"/>
      <c r="N11" s="80"/>
      <c r="O11" s="103"/>
      <c r="P11" s="109"/>
      <c r="Q11" s="80"/>
      <c r="R11" s="82">
        <v>36</v>
      </c>
      <c r="S11" s="80"/>
      <c r="T11" s="77">
        <f t="shared" si="1"/>
        <v>71</v>
      </c>
      <c r="U11" s="78" t="str">
        <f t="shared" si="0"/>
        <v>C</v>
      </c>
      <c r="W11" s="144"/>
      <c r="X11" s="144"/>
      <c r="Y11" s="144"/>
      <c r="Z11" s="41"/>
      <c r="AA11" s="118"/>
      <c r="AB11" s="41"/>
      <c r="AC11" s="118"/>
      <c r="AD11" s="122" t="e">
        <f>- A12</f>
        <v>#VALUE!</v>
      </c>
    </row>
    <row r="12" spans="1:30" ht="15" x14ac:dyDescent="0.25">
      <c r="A12" s="117" t="s">
        <v>44</v>
      </c>
      <c r="B12" s="108" t="s">
        <v>45</v>
      </c>
      <c r="C12" s="113">
        <v>5</v>
      </c>
      <c r="D12" s="109"/>
      <c r="E12" s="104"/>
      <c r="F12" s="80">
        <v>30</v>
      </c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>
        <v>35</v>
      </c>
      <c r="T12" s="77">
        <f t="shared" si="1"/>
        <v>70</v>
      </c>
      <c r="U12" s="78" t="str">
        <f t="shared" si="0"/>
        <v>C</v>
      </c>
      <c r="W12" s="144"/>
      <c r="X12" s="144"/>
      <c r="Y12" s="144"/>
      <c r="Z12" s="41"/>
      <c r="AA12" s="118"/>
      <c r="AB12" s="41"/>
      <c r="AC12" s="118"/>
    </row>
    <row r="13" spans="1:30" ht="15" x14ac:dyDescent="0.25">
      <c r="A13" s="117"/>
      <c r="B13" s="108"/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/>
      <c r="P13" s="109"/>
      <c r="Q13" s="80"/>
      <c r="R13" s="82"/>
      <c r="S13" s="80"/>
      <c r="T13" s="77">
        <f t="shared" si="1"/>
        <v>0</v>
      </c>
      <c r="U13" s="78" t="str">
        <f t="shared" si="0"/>
        <v>-</v>
      </c>
      <c r="W13" s="144"/>
      <c r="X13" s="144"/>
      <c r="Y13" s="144"/>
      <c r="Z13" s="41"/>
      <c r="AA13" s="118"/>
      <c r="AB13" s="41"/>
      <c r="AC13" s="118"/>
    </row>
    <row r="14" spans="1:30" ht="15" x14ac:dyDescent="0.25">
      <c r="A14" s="117"/>
      <c r="B14" s="108"/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44"/>
      <c r="X14" s="144"/>
      <c r="Y14" s="144"/>
      <c r="Z14" s="41"/>
      <c r="AA14" s="118"/>
      <c r="AB14" s="41"/>
      <c r="AC14" s="118"/>
    </row>
    <row r="15" spans="1:30" ht="15" x14ac:dyDescent="0.25">
      <c r="A15" s="117"/>
      <c r="B15" s="108"/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44"/>
      <c r="X15" s="144"/>
      <c r="Y15" s="144"/>
      <c r="Z15" s="41"/>
      <c r="AA15" s="118"/>
      <c r="AB15" s="41"/>
      <c r="AC15" s="118"/>
    </row>
    <row r="16" spans="1:30" ht="15" x14ac:dyDescent="0.2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44"/>
      <c r="X16" s="144"/>
      <c r="Y16" s="144"/>
      <c r="Z16" s="41"/>
      <c r="AA16" s="118"/>
      <c r="AB16" s="41"/>
      <c r="AC16" s="118"/>
    </row>
    <row r="17" spans="1:29" ht="15" x14ac:dyDescent="0.2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77">
        <f t="shared" si="1"/>
        <v>0</v>
      </c>
      <c r="U17" s="78" t="str">
        <f t="shared" si="0"/>
        <v>-</v>
      </c>
      <c r="W17" s="144"/>
      <c r="X17" s="144"/>
      <c r="Y17" s="144"/>
      <c r="Z17" s="41"/>
      <c r="AA17" s="118"/>
      <c r="AB17" s="41"/>
      <c r="AC17" s="118"/>
    </row>
    <row r="18" spans="1:29" ht="15" x14ac:dyDescent="0.2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44"/>
      <c r="X18" s="144"/>
      <c r="Y18" s="144"/>
      <c r="Z18" s="41"/>
      <c r="AA18" s="118"/>
      <c r="AB18" s="41"/>
      <c r="AC18" s="118"/>
    </row>
    <row r="19" spans="1:29" ht="15" x14ac:dyDescent="0.2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44"/>
      <c r="X19" s="144"/>
      <c r="Y19" s="144"/>
      <c r="Z19" s="41"/>
      <c r="AA19" s="118"/>
      <c r="AB19" s="41"/>
      <c r="AC19" s="118"/>
    </row>
    <row r="20" spans="1:29" ht="15" x14ac:dyDescent="0.2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44"/>
      <c r="X20" s="144"/>
      <c r="Y20" s="144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44"/>
      <c r="X21" s="144"/>
      <c r="Y21" s="144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44"/>
      <c r="X22" s="144"/>
      <c r="Y22" s="144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44"/>
      <c r="X23" s="144"/>
      <c r="Y23" s="144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44"/>
      <c r="X24" s="144"/>
      <c r="Y24" s="144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44"/>
      <c r="X25" s="144"/>
      <c r="Y25" s="144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44"/>
      <c r="X26" s="144"/>
      <c r="Y26" s="144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44"/>
      <c r="X27" s="144"/>
      <c r="Y27" s="144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44"/>
      <c r="X28" s="144"/>
      <c r="Y28" s="144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44"/>
      <c r="X29" s="144"/>
      <c r="Y29" s="144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44"/>
      <c r="X30" s="144"/>
      <c r="Y30" s="144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44"/>
      <c r="X31" s="144"/>
      <c r="Y31" s="144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44"/>
      <c r="X32" s="144"/>
      <c r="Y32" s="144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44"/>
      <c r="X33" s="144"/>
      <c r="Y33" s="144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44"/>
      <c r="X34" s="144"/>
      <c r="Y34" s="144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44"/>
      <c r="X35" s="144"/>
      <c r="Y35" s="144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44"/>
      <c r="X36" s="144"/>
      <c r="Y36" s="144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44"/>
      <c r="X37" s="144"/>
      <c r="Y37" s="144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44"/>
      <c r="X38" s="144"/>
      <c r="Y38" s="144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44"/>
      <c r="X39" s="144"/>
      <c r="Y39" s="144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44"/>
      <c r="X40" s="144"/>
      <c r="Y40" s="144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44"/>
      <c r="X41" s="144"/>
      <c r="Y41" s="144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44"/>
      <c r="X42" s="144"/>
      <c r="Y42" s="144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44"/>
      <c r="X43" s="144"/>
      <c r="Y43" s="144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44"/>
      <c r="X44" s="144"/>
      <c r="Y44" s="144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44"/>
      <c r="X45" s="144"/>
      <c r="Y45" s="144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44"/>
      <c r="X46" s="144"/>
      <c r="Y46" s="144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44"/>
      <c r="X47" s="144"/>
      <c r="Y47" s="144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44"/>
      <c r="X48" s="144"/>
      <c r="Y48" s="144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44"/>
      <c r="X49" s="144"/>
      <c r="Y49" s="144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44"/>
      <c r="X50" s="144"/>
      <c r="Y50" s="144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44"/>
      <c r="X51" s="144"/>
      <c r="Y51" s="144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44"/>
      <c r="X52" s="144"/>
      <c r="Y52" s="144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44"/>
      <c r="X53" s="144"/>
      <c r="Y53" s="144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44"/>
      <c r="X54" s="144"/>
      <c r="Y54" s="144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44"/>
      <c r="X55" s="144"/>
      <c r="Y55" s="144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44"/>
      <c r="X56" s="144"/>
      <c r="Y56" s="144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6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POMORSKE NAUKE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 xml:space="preserve">NASTAVNIK: prof. dr Jasminka Anđelić </v>
      </c>
      <c r="E4" s="54"/>
    </row>
    <row r="5" spans="1:6" s="6" customFormat="1" x14ac:dyDescent="0.2">
      <c r="A5" s="55" t="str">
        <f>Evidencija!A4</f>
        <v>PREDMET: POMORSKA MEDICINA</v>
      </c>
      <c r="B5" s="3"/>
      <c r="C5" s="5"/>
      <c r="D5" s="5" t="str">
        <f>Evidencija!F4</f>
        <v>ECTS kredita: 3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7</v>
      </c>
      <c r="B7" s="151" t="s">
        <v>12</v>
      </c>
      <c r="C7" s="156" t="s">
        <v>8</v>
      </c>
      <c r="D7" s="157"/>
      <c r="E7" s="145" t="s">
        <v>9</v>
      </c>
    </row>
    <row r="8" spans="1:6" s="9" customFormat="1" ht="12.75" customHeight="1" thickBot="1" x14ac:dyDescent="0.25">
      <c r="A8" s="149"/>
      <c r="B8" s="152"/>
      <c r="C8" s="154" t="s">
        <v>10</v>
      </c>
      <c r="D8" s="155" t="s">
        <v>11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41/16</v>
      </c>
      <c r="B10" s="44" t="str">
        <f>Evidencija!B9</f>
        <v>Bobić Milana</v>
      </c>
      <c r="C10" s="45">
        <f>IF(SUM(Evidencija!C9:Q9)=0,"-",SUM(Evidencija!C9:Q9))</f>
        <v>40</v>
      </c>
      <c r="D10" s="46">
        <f>IF(SUM(Evidencija!R9:S9)=0,"-",MAX(Evidencija!R9:S9))</f>
        <v>44</v>
      </c>
      <c r="E10" s="47" t="str">
        <f>Evidencija!U9</f>
        <v>B</v>
      </c>
      <c r="F10" s="10"/>
    </row>
    <row r="11" spans="1:6" x14ac:dyDescent="0.2">
      <c r="A11" s="43" t="str">
        <f>Evidencija!A10</f>
        <v>27/15</v>
      </c>
      <c r="B11" s="44" t="str">
        <f>Evidencija!B10</f>
        <v>Zukanović Irena</v>
      </c>
      <c r="C11" s="45">
        <f>IF(SUM(Evidencija!C10:Q10)=0,"-",SUM(Evidencija!C10:Q10))</f>
        <v>40</v>
      </c>
      <c r="D11" s="46">
        <f>IF(SUM(Evidencija!R10:S10)=0,"-",MAX(Evidencija!R10:S10))</f>
        <v>42</v>
      </c>
      <c r="E11" s="47" t="str">
        <f>Evidencija!U10</f>
        <v>B</v>
      </c>
      <c r="F11" s="10"/>
    </row>
    <row r="12" spans="1:6" x14ac:dyDescent="0.2">
      <c r="A12" s="43" t="str">
        <f>Evidencija!A11</f>
        <v>35/14</v>
      </c>
      <c r="B12" s="44" t="str">
        <f>Evidencija!B11</f>
        <v xml:space="preserve">Vilotijević Ivan </v>
      </c>
      <c r="C12" s="45">
        <f>IF(SUM(Evidencija!C11:Q11)=0,"-",SUM(Evidencija!C11:Q11))</f>
        <v>35</v>
      </c>
      <c r="D12" s="46">
        <f>IF(SUM(Evidencija!R11:S11)=0,"-",MAX(Evidencija!R11:S11))</f>
        <v>36</v>
      </c>
      <c r="E12" s="47" t="str">
        <f>Evidencija!U11</f>
        <v>C</v>
      </c>
      <c r="F12" s="10"/>
    </row>
    <row r="13" spans="1:6" x14ac:dyDescent="0.2">
      <c r="A13" s="43" t="str">
        <f>Evidencija!A12</f>
        <v>17/16</v>
      </c>
      <c r="B13" s="44" t="str">
        <f>Evidencija!B12</f>
        <v>Rašković Aleksandra</v>
      </c>
      <c r="C13" s="45">
        <f>IF(SUM(Evidencija!C12:Q12)=0,"-",SUM(Evidencija!C12:Q12))</f>
        <v>35</v>
      </c>
      <c r="D13" s="46">
        <f>IF(SUM(Evidencija!R12:S12)=0,"-",MAX(Evidencija!R12:S12))</f>
        <v>35</v>
      </c>
      <c r="E13" s="47" t="str">
        <f>Evidencija!U12</f>
        <v>C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B</v>
      </c>
      <c r="E1" s="24" t="str">
        <f>Zakljucne!A3</f>
        <v xml:space="preserve">STUDIJSKI PROGRAM: POMORSKE NAUKE </v>
      </c>
      <c r="F1" s="25"/>
      <c r="G1" s="25"/>
      <c r="H1" s="25"/>
    </row>
    <row r="2" spans="1:19" ht="15" x14ac:dyDescent="0.25">
      <c r="A2" s="22" t="str">
        <f>Zakljucne!E11</f>
        <v>B</v>
      </c>
      <c r="E2" s="24" t="str">
        <f>Zakljucne!A5</f>
        <v>PREDMET: POMORSKA MEDICINA</v>
      </c>
      <c r="F2" s="25"/>
      <c r="G2" s="25"/>
      <c r="H2" s="25"/>
    </row>
    <row r="3" spans="1:19" ht="15" x14ac:dyDescent="0.25">
      <c r="A3" s="22" t="str">
        <f>Zakljucne!E12</f>
        <v>C</v>
      </c>
      <c r="E3" s="25" t="str">
        <f>Evidencija!I4</f>
        <v xml:space="preserve">NASTAVNIK: prof. dr Jasminka Anđelić </v>
      </c>
      <c r="F3" s="25"/>
      <c r="G3" s="25"/>
      <c r="H3" s="25"/>
    </row>
    <row r="4" spans="1:19" ht="15" x14ac:dyDescent="0.25">
      <c r="A4" s="22" t="str">
        <f>Zakljucne!E13</f>
        <v>C</v>
      </c>
      <c r="E4" s="23" t="str">
        <f>Evidencija!Q4</f>
        <v>SARADNIK:  -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3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22</v>
      </c>
      <c r="D9" s="158" t="s">
        <v>23</v>
      </c>
      <c r="E9" s="159"/>
      <c r="F9" s="160" t="s">
        <v>19</v>
      </c>
      <c r="G9" s="161"/>
      <c r="H9" s="158" t="s">
        <v>21</v>
      </c>
      <c r="I9" s="159"/>
      <c r="J9" s="160" t="s">
        <v>17</v>
      </c>
      <c r="K9" s="161"/>
      <c r="L9" s="158" t="s">
        <v>18</v>
      </c>
      <c r="M9" s="159"/>
      <c r="N9" s="160" t="s">
        <v>20</v>
      </c>
      <c r="O9" s="161"/>
      <c r="P9" s="158" t="s">
        <v>24</v>
      </c>
      <c r="Q9" s="159"/>
      <c r="R9" s="160" t="s">
        <v>25</v>
      </c>
      <c r="S9" s="159"/>
    </row>
    <row r="10" spans="1:19" ht="15.75" thickBot="1" x14ac:dyDescent="0.3">
      <c r="A10" s="22" t="str">
        <f>Zakljucne!E19</f>
        <v>-</v>
      </c>
      <c r="C10" s="27">
        <f>D10+F10+H10+J10+L10+N10</f>
        <v>4</v>
      </c>
      <c r="D10" s="28">
        <f>COUNTIF($A$1:$A$300,"A")</f>
        <v>0</v>
      </c>
      <c r="E10" s="29">
        <f>D10/$C$10*100</f>
        <v>0</v>
      </c>
      <c r="F10" s="30">
        <f>COUNTIF($A$1:$A$300,"B")</f>
        <v>2</v>
      </c>
      <c r="G10" s="31">
        <f>F10/$C$10*100</f>
        <v>50</v>
      </c>
      <c r="H10" s="28">
        <f>COUNTIF($A$1:$A$300,"C")</f>
        <v>2</v>
      </c>
      <c r="I10" s="29">
        <f>H10/$C$10*100</f>
        <v>50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0</v>
      </c>
      <c r="O10" s="31">
        <f>N10/$C$10*100</f>
        <v>0</v>
      </c>
      <c r="P10" s="32">
        <f>D10+F10+H10+J10+L10</f>
        <v>4</v>
      </c>
      <c r="Q10" s="29">
        <f>P10/$C$10*100</f>
        <v>100</v>
      </c>
      <c r="R10" s="33">
        <f>N10</f>
        <v>0</v>
      </c>
      <c r="S10" s="29">
        <f>R10/$C$10*100</f>
        <v>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Admin</cp:lastModifiedBy>
  <cp:lastPrinted>2017-02-15T09:11:27Z</cp:lastPrinted>
  <dcterms:created xsi:type="dcterms:W3CDTF">2009-11-01T12:11:22Z</dcterms:created>
  <dcterms:modified xsi:type="dcterms:W3CDTF">2021-06-29T16:18:54Z</dcterms:modified>
  <cp:category>Formular FZP Zeljko Pekic</cp:category>
</cp:coreProperties>
</file>