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<sst xmlns="http://schemas.openxmlformats.org/spreadsheetml/2006/main" count="204" uniqueCount="127">
  <si>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</si>
  <si>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</si>
  <si>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</si>
  <si>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</si>
  <si>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</si>
  <si>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</si>
  <si>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</si>
  <si>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</si>
  <si>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</si>
  <si>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</si>
  <si>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</si>
  <si>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</si>
  <si>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</si>
  <si>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</si>
  <si>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</si>
  <si>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</si>
  <si>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</si>
  <si>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</si>
  <si>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</si>
  <si>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</si>
  <si>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</si>
  <si>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</si>
  <si>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</si>
  <si>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</si>
  <si>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</si>
  <si>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</si>
  <si>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</si>
  <si>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</si>
  <si>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</si>
  <si>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</si>
  <si>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</si>
  <si>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</si>
  <si>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</si>
  <si>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</si>
  <si>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</si>
  <si>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</si>
  <si>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</si>
  <si>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</si>
  <si>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</si>
  <si>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</si>
  <si>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</si>
  <si>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</si>
  <si>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</si>
  <si>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</si>
  <si>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</si>
  <si>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</si>
  <si>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</si>
  <si>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</si>
  <si>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</si>
  <si>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</si>
  <si>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</si>
  <si>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</si>
  <si>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</si>
  <si>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</si>
  <si>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</si>
  <si>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</si>
  <si>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</si>
  <si>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</si>
  <si>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</si>
  <si>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</si>
  <si>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</si>
  <si>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</si>
  <si>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</si>
  <si>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</si>
  <si>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</si>
  <si>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</si>
  <si>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</si>
  <si>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</si>
  <si>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</si>
  <si>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</si>
  <si>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</si>
  <si>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</si>
  <si>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</si>
  <si>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</si>
  <si>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</si>
  <si>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</si>
  <si>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</si>
  <si>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</si>
  <si>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</si>
  <si>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</si>
  <si>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</si>
  <si>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</si>
  <si>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</si>
  <si>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</si>
  <si>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</si>
  <si>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</si>
  <si>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</si>
  <si>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</si>
  <si>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</si>
  <si>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</si>
  <si>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</si>
  <si>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SARADNIK: Prof. dr Milenko Mosurović</t>
  </si>
  <si>
    <t>Doc. dr Miljan Bigović</t>
  </si>
  <si>
    <t>Doc. dr Aleksandar Popović</t>
  </si>
  <si>
    <t>2018/19</t>
  </si>
  <si>
    <t>Podgorica,  27. januar 2019. god.</t>
  </si>
  <si>
    <t>1</t>
  </si>
  <si>
    <t>2018</t>
  </si>
  <si>
    <t>Ana</t>
  </si>
  <si>
    <t>Stambolić</t>
  </si>
  <si>
    <t>S</t>
  </si>
  <si>
    <t>2012</t>
  </si>
  <si>
    <t>2</t>
  </si>
  <si>
    <t>Sava</t>
  </si>
  <si>
    <t>Rubežić</t>
  </si>
  <si>
    <t>3</t>
  </si>
  <si>
    <t>Rade</t>
  </si>
  <si>
    <t>Radović</t>
  </si>
  <si>
    <t>4</t>
  </si>
  <si>
    <t>Saša</t>
  </si>
  <si>
    <t>Rakočević</t>
  </si>
  <si>
    <t>B</t>
  </si>
  <si>
    <t>5</t>
  </si>
  <si>
    <t>Vahida</t>
  </si>
  <si>
    <t>Đokić</t>
  </si>
  <si>
    <t>6</t>
  </si>
  <si>
    <t>Pavle</t>
  </si>
  <si>
    <t>Milić</t>
  </si>
  <si>
    <t>7</t>
  </si>
  <si>
    <t>Ljiljana</t>
  </si>
  <si>
    <t>Marković</t>
  </si>
  <si>
    <t>8</t>
  </si>
  <si>
    <t>Ratko</t>
  </si>
  <si>
    <t>Banjević</t>
  </si>
  <si>
    <t>9</t>
  </si>
  <si>
    <t>Dušan</t>
  </si>
  <si>
    <t>Vuletić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</si>
</sst>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" fontId="0" fillId="0" borderId="13" xfId="95" applyNumberFormat="1" applyFont="1" applyBorder="1" applyAlignment="1">
      <alignment horizontal="center" vertical="top" wrapText="1"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78" t="s">
        <v>90</v>
      </c>
      <c r="B1" s="78" t="s">
        <v>89</v>
      </c>
      <c r="C1" s="78" t="s">
        <v>88</v>
      </c>
      <c r="D1" s="78" t="s">
        <v>87</v>
      </c>
      <c r="E1" s="78" t="s">
        <v>86</v>
      </c>
      <c r="F1" s="78" t="s">
        <v>85</v>
      </c>
      <c r="G1" s="78" t="s">
        <v>84</v>
      </c>
      <c r="N1" s="59" t="s">
        <v>83</v>
      </c>
    </row>
    <row r="2" spans="1:14" ht="15">
      <c r="A2" s="78" t="s">
        <v>96</v>
      </c>
      <c r="B2" s="78" t="s">
        <v>97</v>
      </c>
      <c r="C2" s="78" t="s">
        <v>98</v>
      </c>
      <c r="D2" s="78" t="s">
        <v>99</v>
      </c>
      <c r="E2" s="78" t="s">
        <v>100</v>
      </c>
      <c r="F2" s="78" t="s">
        <v>96</v>
      </c>
      <c r="G2" s="78" t="s">
        <v>101</v>
      </c>
      <c r="J2" s="58" t="str">
        <f>CONCATENATE(A2,"/",RIGHT(B2,2))</f>
        <v>1/18</v>
      </c>
      <c r="K2" s="58" t="str">
        <f aca="true" t="shared" si="0" ref="K2:K18">CONCATENATE(D2," ",C2)</f>
        <v>Stambolić Ana</v>
      </c>
      <c r="N2" s="59" t="s">
        <v>94</v>
      </c>
    </row>
    <row r="3" spans="1:11" ht="15">
      <c r="A3" s="78" t="s">
        <v>102</v>
      </c>
      <c r="B3" s="78" t="s">
        <v>97</v>
      </c>
      <c r="C3" s="78" t="s">
        <v>103</v>
      </c>
      <c r="D3" s="78" t="s">
        <v>104</v>
      </c>
      <c r="E3" s="78" t="s">
        <v>100</v>
      </c>
      <c r="F3" s="78" t="s">
        <v>96</v>
      </c>
      <c r="G3" s="78" t="s">
        <v>101</v>
      </c>
      <c r="J3" s="58" t="str">
        <f>CONCATENATE(A3,"/",RIGHT(B3,2))</f>
        <v>2/18</v>
      </c>
      <c r="K3" s="58" t="str">
        <f t="shared" si="0"/>
        <v>Rubežić Sava</v>
      </c>
    </row>
    <row r="4" spans="1:11" ht="15">
      <c r="A4" s="78" t="s">
        <v>105</v>
      </c>
      <c r="B4" s="78" t="s">
        <v>97</v>
      </c>
      <c r="C4" s="78" t="s">
        <v>106</v>
      </c>
      <c r="D4" s="78" t="s">
        <v>107</v>
      </c>
      <c r="E4" s="78" t="s">
        <v>100</v>
      </c>
      <c r="F4" s="78" t="s">
        <v>96</v>
      </c>
      <c r="G4" s="78" t="s">
        <v>101</v>
      </c>
      <c r="J4" s="58" t="str">
        <f>CONCATENATE(A4,"/",RIGHT(B4,2))</f>
        <v>3/18</v>
      </c>
      <c r="K4" s="58" t="str">
        <f t="shared" si="0"/>
        <v>Radović Rade</v>
      </c>
    </row>
    <row r="5" spans="1:11" ht="15">
      <c r="A5" s="78" t="s">
        <v>108</v>
      </c>
      <c r="B5" s="78" t="s">
        <v>97</v>
      </c>
      <c r="C5" s="78" t="s">
        <v>109</v>
      </c>
      <c r="D5" s="78" t="s">
        <v>110</v>
      </c>
      <c r="E5" s="78" t="s">
        <v>111</v>
      </c>
      <c r="F5" s="78" t="s">
        <v>96</v>
      </c>
      <c r="G5" s="78" t="s">
        <v>101</v>
      </c>
      <c r="J5" s="58" t="str">
        <f>CONCATENATE(A5,"/",RIGHT(B5,2))</f>
        <v>4/18</v>
      </c>
      <c r="K5" s="58" t="str">
        <f t="shared" si="0"/>
        <v>Rakočević Saša</v>
      </c>
    </row>
    <row r="6" spans="1:11" ht="15">
      <c r="A6" s="78" t="s">
        <v>112</v>
      </c>
      <c r="B6" s="78" t="s">
        <v>97</v>
      </c>
      <c r="C6" s="78" t="s">
        <v>113</v>
      </c>
      <c r="D6" s="78" t="s">
        <v>114</v>
      </c>
      <c r="E6" s="78" t="s">
        <v>100</v>
      </c>
      <c r="F6" s="78" t="s">
        <v>96</v>
      </c>
      <c r="G6" s="78" t="s">
        <v>101</v>
      </c>
      <c r="J6" s="58" t="str">
        <f aca="true" t="shared" si="1" ref="J6:J18">CONCATENATE(A6,"/",RIGHT(B6,2))</f>
        <v>5/18</v>
      </c>
      <c r="K6" s="58" t="str">
        <f t="shared" si="0"/>
        <v>Đokić Vahida</v>
      </c>
    </row>
    <row r="7" spans="1:11" ht="15">
      <c r="A7" s="78" t="s">
        <v>115</v>
      </c>
      <c r="B7" s="78" t="s">
        <v>97</v>
      </c>
      <c r="C7" s="78" t="s">
        <v>116</v>
      </c>
      <c r="D7" s="78" t="s">
        <v>117</v>
      </c>
      <c r="E7" s="78" t="s">
        <v>100</v>
      </c>
      <c r="F7" s="78" t="s">
        <v>96</v>
      </c>
      <c r="G7" s="78" t="s">
        <v>101</v>
      </c>
      <c r="J7" s="58" t="str">
        <f t="shared" si="1"/>
        <v>6/18</v>
      </c>
      <c r="K7" s="58" t="str">
        <f t="shared" si="0"/>
        <v>Milić Pavle</v>
      </c>
    </row>
    <row r="8" spans="1:11" ht="15">
      <c r="A8" s="78" t="s">
        <v>118</v>
      </c>
      <c r="B8" s="78" t="s">
        <v>97</v>
      </c>
      <c r="C8" s="78" t="s">
        <v>119</v>
      </c>
      <c r="D8" s="78" t="s">
        <v>120</v>
      </c>
      <c r="E8" s="78" t="s">
        <v>100</v>
      </c>
      <c r="F8" s="78" t="s">
        <v>96</v>
      </c>
      <c r="G8" s="78" t="s">
        <v>101</v>
      </c>
      <c r="J8" s="58" t="str">
        <f t="shared" si="1"/>
        <v>7/18</v>
      </c>
      <c r="K8" s="58" t="str">
        <f t="shared" si="0"/>
        <v>Marković Ljiljana</v>
      </c>
    </row>
    <row r="9" spans="1:11" ht="15">
      <c r="A9" s="78" t="s">
        <v>121</v>
      </c>
      <c r="B9" s="78" t="s">
        <v>97</v>
      </c>
      <c r="C9" s="78" t="s">
        <v>122</v>
      </c>
      <c r="D9" s="78" t="s">
        <v>123</v>
      </c>
      <c r="E9" s="78" t="s">
        <v>100</v>
      </c>
      <c r="F9" s="78" t="s">
        <v>96</v>
      </c>
      <c r="G9" s="78" t="s">
        <v>101</v>
      </c>
      <c r="J9" s="58" t="str">
        <f t="shared" si="1"/>
        <v>8/18</v>
      </c>
      <c r="K9" s="58" t="str">
        <f t="shared" si="0"/>
        <v>Banjević Ratko</v>
      </c>
    </row>
    <row r="10" spans="1:11" ht="15">
      <c r="A10" s="78" t="s">
        <v>124</v>
      </c>
      <c r="B10" s="78" t="s">
        <v>97</v>
      </c>
      <c r="C10" s="78" t="s">
        <v>125</v>
      </c>
      <c r="D10" s="78" t="s">
        <v>126</v>
      </c>
      <c r="E10" s="78" t="s">
        <v>100</v>
      </c>
      <c r="F10" s="78" t="s">
        <v>96</v>
      </c>
      <c r="G10" s="78" t="s">
        <v>101</v>
      </c>
      <c r="J10" s="58" t="str">
        <f t="shared" si="1"/>
        <v>9/18</v>
      </c>
      <c r="K10" s="58" t="str">
        <f t="shared" si="0"/>
        <v>Vuletić Dušan</v>
      </c>
    </row>
    <row r="11" spans="1:11" ht="15">
      <c r="A11" s="73"/>
      <c r="B11" s="73"/>
      <c r="C11" s="73"/>
      <c r="D11" s="73"/>
      <c r="E11" s="73"/>
      <c r="F11" s="73"/>
      <c r="G11" s="73"/>
      <c r="J11" s="58" t="str">
        <f t="shared" si="1"/>
        <v>/</v>
      </c>
      <c r="K11" s="58" t="str">
        <f t="shared" si="0"/>
        <v> </v>
      </c>
    </row>
    <row r="12" spans="1:11" ht="15">
      <c r="A12" s="73"/>
      <c r="B12" s="73"/>
      <c r="C12" s="73"/>
      <c r="D12" s="73"/>
      <c r="E12" s="73"/>
      <c r="F12" s="73"/>
      <c r="G12" s="73"/>
      <c r="J12" s="58" t="str">
        <f t="shared" si="1"/>
        <v>/</v>
      </c>
      <c r="K12" s="58" t="str">
        <f t="shared" si="0"/>
        <v> </v>
      </c>
    </row>
    <row r="13" spans="1:11" ht="15">
      <c r="A13" s="73"/>
      <c r="B13" s="73"/>
      <c r="C13" s="73"/>
      <c r="D13" s="73"/>
      <c r="E13" s="73"/>
      <c r="F13" s="73"/>
      <c r="G13" s="73"/>
      <c r="J13" s="58" t="str">
        <f t="shared" si="1"/>
        <v>/</v>
      </c>
      <c r="K13" s="58" t="str">
        <f t="shared" si="0"/>
        <v> </v>
      </c>
    </row>
    <row r="14" spans="1:11" ht="15">
      <c r="A14" s="73"/>
      <c r="B14" s="73"/>
      <c r="C14" s="73"/>
      <c r="D14" s="73"/>
      <c r="E14" s="73"/>
      <c r="F14" s="73"/>
      <c r="G14" s="73"/>
      <c r="J14" s="58" t="str">
        <f t="shared" si="1"/>
        <v>/</v>
      </c>
      <c r="K14" s="58" t="str">
        <f t="shared" si="0"/>
        <v> </v>
      </c>
    </row>
    <row r="15" spans="1:11" ht="15">
      <c r="A15" s="73"/>
      <c r="B15" s="73"/>
      <c r="C15" s="73"/>
      <c r="D15" s="73"/>
      <c r="E15" s="73"/>
      <c r="F15" s="73"/>
      <c r="G15" s="73"/>
      <c r="J15" s="58" t="str">
        <f t="shared" si="1"/>
        <v>/</v>
      </c>
      <c r="K15" s="58" t="str">
        <f t="shared" si="0"/>
        <v> </v>
      </c>
    </row>
    <row r="16" spans="1:11" ht="15">
      <c r="A16" s="73"/>
      <c r="B16" s="73"/>
      <c r="C16" s="73"/>
      <c r="D16" s="73"/>
      <c r="E16" s="73"/>
      <c r="F16" s="73"/>
      <c r="G16" s="73"/>
      <c r="J16" s="58" t="str">
        <f t="shared" si="1"/>
        <v>/</v>
      </c>
      <c r="K16" s="58" t="str">
        <f t="shared" si="0"/>
        <v> </v>
      </c>
    </row>
    <row r="17" spans="1:11" ht="15">
      <c r="A17" s="73"/>
      <c r="B17" s="73"/>
      <c r="C17" s="73"/>
      <c r="D17" s="73"/>
      <c r="E17" s="73"/>
      <c r="F17" s="73"/>
      <c r="G17" s="73"/>
      <c r="J17" s="58" t="str">
        <f t="shared" si="1"/>
        <v>/</v>
      </c>
      <c r="K17" s="58" t="str">
        <f t="shared" si="0"/>
        <v> </v>
      </c>
    </row>
    <row r="18" spans="1:11" ht="15">
      <c r="A18" s="74"/>
      <c r="B18" s="74"/>
      <c r="C18" s="74"/>
      <c r="D18" s="74"/>
      <c r="E18" s="74"/>
      <c r="F18" s="74"/>
      <c r="G18" s="74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32" sqref="U32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</row>
    <row r="2" spans="1:21" ht="12.75">
      <c r="A2" s="93" t="s">
        <v>80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7" t="s">
        <v>71</v>
      </c>
      <c r="P2" s="98"/>
      <c r="Q2" s="98"/>
      <c r="R2" s="99"/>
      <c r="S2" s="99"/>
      <c r="T2" s="99"/>
      <c r="U2" s="100"/>
    </row>
    <row r="3" spans="1:21" ht="21" customHeight="1">
      <c r="A3" s="101" t="s">
        <v>74</v>
      </c>
      <c r="B3" s="101"/>
      <c r="C3" s="101"/>
      <c r="D3" s="102" t="s">
        <v>45</v>
      </c>
      <c r="E3" s="102"/>
      <c r="F3" s="102"/>
      <c r="G3" s="102"/>
      <c r="H3" s="103" t="s">
        <v>68</v>
      </c>
      <c r="I3" s="103"/>
      <c r="J3" s="103"/>
      <c r="K3" s="103"/>
      <c r="L3" s="103"/>
      <c r="M3" s="103"/>
      <c r="N3" s="103"/>
      <c r="O3" s="103"/>
      <c r="P3" s="103"/>
      <c r="Q3" s="104" t="s">
        <v>91</v>
      </c>
      <c r="R3" s="105"/>
      <c r="S3" s="105"/>
      <c r="T3" s="105"/>
      <c r="U3" s="105"/>
    </row>
    <row r="4" spans="4:8" ht="6.75" customHeight="1">
      <c r="D4" s="1"/>
      <c r="E4" s="1"/>
      <c r="F4" s="1"/>
      <c r="G4" s="1"/>
      <c r="H4" s="1"/>
    </row>
    <row r="5" spans="1:21" ht="21" customHeight="1">
      <c r="A5" s="79" t="s">
        <v>2</v>
      </c>
      <c r="B5" s="82" t="s">
        <v>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5</v>
      </c>
      <c r="U5" s="88" t="s">
        <v>6</v>
      </c>
    </row>
    <row r="6" spans="1:21" ht="21" customHeight="1">
      <c r="A6" s="80"/>
      <c r="B6" s="83"/>
      <c r="C6" s="60"/>
      <c r="D6" s="90" t="s">
        <v>7</v>
      </c>
      <c r="E6" s="90"/>
      <c r="F6" s="90"/>
      <c r="G6" s="90"/>
      <c r="H6" s="90"/>
      <c r="I6" s="90" t="s">
        <v>8</v>
      </c>
      <c r="J6" s="90"/>
      <c r="K6" s="90"/>
      <c r="L6" s="90" t="s">
        <v>9</v>
      </c>
      <c r="M6" s="90"/>
      <c r="N6" s="90"/>
      <c r="O6" s="90" t="s">
        <v>10</v>
      </c>
      <c r="P6" s="90"/>
      <c r="Q6" s="90"/>
      <c r="R6" s="90" t="s">
        <v>11</v>
      </c>
      <c r="S6" s="90"/>
      <c r="T6" s="86"/>
      <c r="U6" s="88"/>
    </row>
    <row r="7" spans="1:21" ht="21" customHeight="1" thickBot="1">
      <c r="A7" s="81"/>
      <c r="B7" s="84"/>
      <c r="C7" s="61" t="s">
        <v>12</v>
      </c>
      <c r="D7" s="62" t="s">
        <v>13</v>
      </c>
      <c r="E7" s="62" t="s">
        <v>14</v>
      </c>
      <c r="F7" s="62" t="s">
        <v>15</v>
      </c>
      <c r="G7" s="62" t="s">
        <v>16</v>
      </c>
      <c r="H7" s="62" t="s">
        <v>17</v>
      </c>
      <c r="I7" s="62" t="s">
        <v>13</v>
      </c>
      <c r="J7" s="62" t="s">
        <v>14</v>
      </c>
      <c r="K7" s="62" t="s">
        <v>15</v>
      </c>
      <c r="L7" s="62" t="s">
        <v>13</v>
      </c>
      <c r="M7" s="62" t="s">
        <v>14</v>
      </c>
      <c r="N7" s="62" t="s">
        <v>15</v>
      </c>
      <c r="O7" s="62" t="s">
        <v>13</v>
      </c>
      <c r="P7" s="62" t="s">
        <v>14</v>
      </c>
      <c r="Q7" s="62" t="s">
        <v>15</v>
      </c>
      <c r="R7" s="62" t="s">
        <v>18</v>
      </c>
      <c r="S7" s="62" t="s">
        <v>19</v>
      </c>
      <c r="T7" s="87"/>
      <c r="U7" s="89"/>
    </row>
    <row r="8" spans="1:21" ht="13.5" thickTop="1">
      <c r="A8" s="63" t="str">
        <f>Studenti!J2</f>
        <v>1/18</v>
      </c>
      <c r="B8" s="64" t="str">
        <f>Studenti!K2</f>
        <v>Stambolić Ana</v>
      </c>
      <c r="C8" s="65"/>
      <c r="D8" s="75"/>
      <c r="E8" s="66"/>
      <c r="F8" s="65"/>
      <c r="G8" s="65"/>
      <c r="H8" s="65"/>
      <c r="I8" s="67"/>
      <c r="J8" s="67"/>
      <c r="K8" s="67"/>
      <c r="L8" s="67"/>
      <c r="M8" s="67"/>
      <c r="N8" s="67"/>
      <c r="O8" s="67"/>
      <c r="P8" s="68"/>
      <c r="Q8" s="67"/>
      <c r="R8" s="65"/>
      <c r="S8" s="65"/>
      <c r="T8" s="65">
        <f aca="true" t="shared" si="0" ref="T8:T15">SUM(C8:Q8,MAX(R8,S8))</f>
        <v>0</v>
      </c>
      <c r="U8" s="65" t="str">
        <f aca="true" t="shared" si="1" ref="U8:U15">IF(T8&gt;89,"A",IF(T8&gt;79,"B",IF(T8&gt;64,"C",IF(T8&gt;54,"D",IF(T8&gt;44,"E","F")))))</f>
        <v>F</v>
      </c>
    </row>
    <row r="9" spans="1:21" ht="12.75">
      <c r="A9" s="63" t="str">
        <f>Studenti!J3</f>
        <v>2/18</v>
      </c>
      <c r="B9" s="64" t="str">
        <f>Studenti!K3</f>
        <v>Rubežić Sava</v>
      </c>
      <c r="C9" s="69"/>
      <c r="D9" s="72">
        <v>5</v>
      </c>
      <c r="E9" s="70"/>
      <c r="F9" s="69"/>
      <c r="G9" s="69"/>
      <c r="H9" s="69"/>
      <c r="I9" s="71"/>
      <c r="J9" s="71"/>
      <c r="K9" s="71"/>
      <c r="L9" s="71"/>
      <c r="M9" s="71"/>
      <c r="N9" s="71"/>
      <c r="O9" s="72">
        <v>17</v>
      </c>
      <c r="P9" s="72">
        <v>11</v>
      </c>
      <c r="Q9" s="71"/>
      <c r="R9" s="69"/>
      <c r="S9" s="69"/>
      <c r="T9" s="65">
        <f t="shared" si="0"/>
        <v>33</v>
      </c>
      <c r="U9" s="65" t="str">
        <f t="shared" si="1"/>
        <v>F</v>
      </c>
    </row>
    <row r="10" spans="1:21" ht="12.75">
      <c r="A10" s="63" t="str">
        <f>Studenti!J4</f>
        <v>3/18</v>
      </c>
      <c r="B10" s="64" t="str">
        <f>Studenti!K4</f>
        <v>Radović Rade</v>
      </c>
      <c r="C10" s="69"/>
      <c r="D10" s="72">
        <v>5</v>
      </c>
      <c r="E10" s="70"/>
      <c r="F10" s="69"/>
      <c r="G10" s="69"/>
      <c r="H10" s="69"/>
      <c r="I10" s="71"/>
      <c r="J10" s="71"/>
      <c r="K10" s="71"/>
      <c r="L10" s="71"/>
      <c r="M10" s="71"/>
      <c r="N10" s="71"/>
      <c r="O10" s="72">
        <v>16</v>
      </c>
      <c r="P10" s="72">
        <v>13</v>
      </c>
      <c r="Q10" s="71"/>
      <c r="R10" s="69"/>
      <c r="S10" s="69"/>
      <c r="T10" s="65">
        <f t="shared" si="0"/>
        <v>34</v>
      </c>
      <c r="U10" s="65" t="str">
        <f t="shared" si="1"/>
        <v>F</v>
      </c>
    </row>
    <row r="11" spans="1:21" ht="12.75">
      <c r="A11" s="63" t="str">
        <f>Studenti!J5</f>
        <v>4/18</v>
      </c>
      <c r="B11" s="64" t="str">
        <f>Studenti!K5</f>
        <v>Rakočević Saša</v>
      </c>
      <c r="C11" s="69"/>
      <c r="D11" s="72"/>
      <c r="E11" s="70"/>
      <c r="F11" s="69"/>
      <c r="G11" s="69"/>
      <c r="H11" s="69"/>
      <c r="I11" s="71"/>
      <c r="J11" s="71"/>
      <c r="K11" s="71"/>
      <c r="L11" s="71"/>
      <c r="M11" s="71"/>
      <c r="N11" s="71"/>
      <c r="O11" s="72">
        <v>15</v>
      </c>
      <c r="P11" s="72">
        <v>11</v>
      </c>
      <c r="Q11" s="71"/>
      <c r="R11" s="69"/>
      <c r="S11" s="69"/>
      <c r="T11" s="65">
        <f t="shared" si="0"/>
        <v>26</v>
      </c>
      <c r="U11" s="65" t="str">
        <f t="shared" si="1"/>
        <v>F</v>
      </c>
    </row>
    <row r="12" spans="1:21" ht="12.75">
      <c r="A12" s="63" t="str">
        <f>Studenti!J6</f>
        <v>5/18</v>
      </c>
      <c r="B12" s="64" t="str">
        <f>Studenti!K6</f>
        <v>Đokić Vahida</v>
      </c>
      <c r="C12" s="69"/>
      <c r="D12" s="72">
        <v>5</v>
      </c>
      <c r="E12" s="70">
        <v>3</v>
      </c>
      <c r="F12" s="69"/>
      <c r="G12" s="69"/>
      <c r="H12" s="69"/>
      <c r="I12" s="71"/>
      <c r="J12" s="71"/>
      <c r="K12" s="71"/>
      <c r="L12" s="71"/>
      <c r="M12" s="71"/>
      <c r="N12" s="71"/>
      <c r="O12" s="72">
        <v>16</v>
      </c>
      <c r="P12" s="72">
        <v>11</v>
      </c>
      <c r="Q12" s="71"/>
      <c r="R12" s="69"/>
      <c r="S12" s="69">
        <v>20</v>
      </c>
      <c r="T12" s="65">
        <f t="shared" si="0"/>
        <v>55</v>
      </c>
      <c r="U12" s="65" t="str">
        <f t="shared" si="1"/>
        <v>D</v>
      </c>
    </row>
    <row r="13" spans="1:21" ht="12.75">
      <c r="A13" s="63" t="str">
        <f>Studenti!J7</f>
        <v>6/18</v>
      </c>
      <c r="B13" s="64" t="str">
        <f>Studenti!K7</f>
        <v>Milić Pavle</v>
      </c>
      <c r="C13" s="69"/>
      <c r="D13" s="72">
        <v>5</v>
      </c>
      <c r="E13" s="70"/>
      <c r="F13" s="69"/>
      <c r="G13" s="69"/>
      <c r="H13" s="69"/>
      <c r="I13" s="71"/>
      <c r="J13" s="71"/>
      <c r="K13" s="71"/>
      <c r="L13" s="71"/>
      <c r="M13" s="71"/>
      <c r="N13" s="71"/>
      <c r="O13" s="72">
        <v>5</v>
      </c>
      <c r="P13" s="72"/>
      <c r="Q13" s="71"/>
      <c r="R13" s="69"/>
      <c r="S13" s="69"/>
      <c r="T13" s="65">
        <f t="shared" si="0"/>
        <v>10</v>
      </c>
      <c r="U13" s="65" t="str">
        <f t="shared" si="1"/>
        <v>F</v>
      </c>
    </row>
    <row r="14" spans="1:21" ht="12.75">
      <c r="A14" s="63" t="str">
        <f>Studenti!J8</f>
        <v>7/18</v>
      </c>
      <c r="B14" s="64" t="str">
        <f>Studenti!K8</f>
        <v>Marković Ljiljana</v>
      </c>
      <c r="C14" s="69"/>
      <c r="D14" s="72">
        <v>5</v>
      </c>
      <c r="E14" s="70">
        <v>3</v>
      </c>
      <c r="F14" s="69"/>
      <c r="G14" s="69"/>
      <c r="H14" s="69"/>
      <c r="I14" s="71"/>
      <c r="J14" s="71"/>
      <c r="K14" s="71"/>
      <c r="L14" s="71"/>
      <c r="M14" s="71"/>
      <c r="N14" s="71"/>
      <c r="O14" s="72">
        <v>18</v>
      </c>
      <c r="P14" s="72">
        <v>11</v>
      </c>
      <c r="Q14" s="71"/>
      <c r="R14" s="69"/>
      <c r="S14" s="69"/>
      <c r="T14" s="65">
        <f t="shared" si="0"/>
        <v>37</v>
      </c>
      <c r="U14" s="65" t="str">
        <f t="shared" si="1"/>
        <v>F</v>
      </c>
    </row>
    <row r="15" spans="1:21" ht="12.75">
      <c r="A15" s="63" t="str">
        <f>Studenti!J9</f>
        <v>8/18</v>
      </c>
      <c r="B15" s="64" t="str">
        <f>Studenti!K9</f>
        <v>Banjević Ratko</v>
      </c>
      <c r="C15" s="69"/>
      <c r="D15" s="72"/>
      <c r="E15" s="70"/>
      <c r="F15" s="69"/>
      <c r="G15" s="69"/>
      <c r="H15" s="69"/>
      <c r="I15" s="71"/>
      <c r="J15" s="71"/>
      <c r="K15" s="71"/>
      <c r="L15" s="71"/>
      <c r="M15" s="71"/>
      <c r="N15" s="71"/>
      <c r="O15" s="72"/>
      <c r="P15" s="72"/>
      <c r="Q15" s="71"/>
      <c r="R15" s="69"/>
      <c r="S15" s="69"/>
      <c r="T15" s="65">
        <f t="shared" si="0"/>
        <v>0</v>
      </c>
      <c r="U15" s="65" t="str">
        <f t="shared" si="1"/>
        <v>F</v>
      </c>
    </row>
    <row r="16" spans="1:21" ht="12.75">
      <c r="A16" s="63" t="str">
        <f>Studenti!J10</f>
        <v>9/18</v>
      </c>
      <c r="B16" s="64" t="str">
        <f>Studenti!K10</f>
        <v>Vuletić Dušan</v>
      </c>
      <c r="C16" s="4"/>
      <c r="D16" s="76">
        <v>5</v>
      </c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>
        <v>9</v>
      </c>
      <c r="Q16" s="3"/>
      <c r="R16" s="69"/>
      <c r="S16" s="69"/>
      <c r="T16" s="65">
        <f>SUM(C16:Q16,MAX(R16,S16))</f>
        <v>14</v>
      </c>
      <c r="U16" s="65" t="str">
        <f>IF(T16&gt;89,"A",IF(T16&gt;79,"B",IF(T16&gt;64,"C",IF(T16&gt;54,"D",IF(T16&gt;44,"E","F")))))</f>
        <v>F</v>
      </c>
    </row>
    <row r="17" spans="1:21" ht="12.75">
      <c r="A17" s="63"/>
      <c r="B17" s="64"/>
      <c r="C17" s="4"/>
      <c r="D17" s="76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69"/>
      <c r="T17" s="65"/>
      <c r="U17" s="65"/>
    </row>
    <row r="18" spans="1:21" ht="12.75">
      <c r="A18" s="63"/>
      <c r="B18" s="64"/>
      <c r="C18" s="4"/>
      <c r="D18" s="76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69"/>
      <c r="T18" s="65"/>
      <c r="U18" s="65"/>
    </row>
    <row r="19" spans="1:21" ht="12.75">
      <c r="A19" s="63"/>
      <c r="B19" s="64"/>
      <c r="C19" s="4"/>
      <c r="D19" s="76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69"/>
      <c r="T19" s="65"/>
      <c r="U19" s="65"/>
    </row>
    <row r="20" spans="1:21" ht="12.75">
      <c r="A20" s="63"/>
      <c r="B20" s="64"/>
      <c r="C20" s="4"/>
      <c r="D20" s="76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69"/>
      <c r="T20" s="65"/>
      <c r="U20" s="65"/>
    </row>
    <row r="21" spans="1:21" ht="12.75">
      <c r="A21" s="63"/>
      <c r="B21" s="64"/>
      <c r="C21" s="4"/>
      <c r="D21" s="76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69"/>
      <c r="T21" s="65"/>
      <c r="U21" s="65"/>
    </row>
    <row r="22" spans="1:21" ht="12.75">
      <c r="A22" s="63"/>
      <c r="B22" s="64"/>
      <c r="C22" s="4"/>
      <c r="D22" s="76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69"/>
      <c r="T22" s="65"/>
      <c r="U22" s="65"/>
    </row>
    <row r="23" spans="1:21" ht="12.75">
      <c r="A23" s="63"/>
      <c r="B23" s="64"/>
      <c r="C23" s="4"/>
      <c r="D23" s="76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69"/>
      <c r="T23" s="65"/>
      <c r="U23" s="65"/>
    </row>
    <row r="24" spans="1:21" ht="12.75">
      <c r="A24" s="63"/>
      <c r="B24" s="64"/>
      <c r="C24" s="4"/>
      <c r="D24" s="76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69"/>
      <c r="T24" s="65"/>
      <c r="U24" s="65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20" t="s">
        <v>21</v>
      </c>
      <c r="B1" s="120"/>
      <c r="C1" s="120"/>
      <c r="D1" s="120"/>
      <c r="E1" s="120"/>
      <c r="F1" s="5"/>
    </row>
    <row r="2" spans="1:6" ht="17.25" customHeight="1">
      <c r="A2" s="121" t="s">
        <v>80</v>
      </c>
      <c r="B2" s="121"/>
      <c r="C2" s="121"/>
      <c r="D2" s="121"/>
      <c r="E2" s="121"/>
      <c r="F2" s="121"/>
    </row>
    <row r="3" spans="1:6" ht="27" customHeight="1">
      <c r="A3" s="122" t="s">
        <v>71</v>
      </c>
      <c r="B3" s="122"/>
      <c r="C3" s="118" t="s">
        <v>68</v>
      </c>
      <c r="D3" s="118"/>
      <c r="E3" s="118"/>
      <c r="F3" s="118"/>
    </row>
    <row r="4" spans="1:6" ht="17.25" customHeight="1">
      <c r="A4" s="118" t="s">
        <v>74</v>
      </c>
      <c r="B4" s="118"/>
      <c r="C4" s="118"/>
      <c r="D4" s="118" t="s">
        <v>46</v>
      </c>
      <c r="E4" s="118"/>
      <c r="F4" s="118"/>
    </row>
    <row r="5" spans="1:6" ht="4.5" customHeight="1">
      <c r="A5" s="119"/>
      <c r="B5" s="119"/>
      <c r="C5" s="119"/>
      <c r="D5" s="119"/>
      <c r="E5" s="119"/>
      <c r="F5" s="119"/>
    </row>
    <row r="6" spans="1:6" s="8" customFormat="1" ht="25.5" customHeight="1">
      <c r="A6" s="108" t="s">
        <v>2</v>
      </c>
      <c r="B6" s="110" t="s">
        <v>22</v>
      </c>
      <c r="C6" s="111"/>
      <c r="D6" s="114" t="s">
        <v>23</v>
      </c>
      <c r="E6" s="115"/>
      <c r="F6" s="116" t="s">
        <v>24</v>
      </c>
    </row>
    <row r="7" spans="1:6" s="8" customFormat="1" ht="42" customHeight="1" thickBot="1">
      <c r="A7" s="109"/>
      <c r="B7" s="112"/>
      <c r="C7" s="113"/>
      <c r="D7" s="9" t="s">
        <v>25</v>
      </c>
      <c r="E7" s="10" t="s">
        <v>26</v>
      </c>
      <c r="F7" s="117"/>
    </row>
    <row r="8" spans="1:6" ht="13.5" thickTop="1">
      <c r="A8" s="37" t="str">
        <f>Poeni_D!A8</f>
        <v>1/18</v>
      </c>
      <c r="B8" s="106" t="str">
        <f>Poeni_D!B8</f>
        <v>Stambolić Ana</v>
      </c>
      <c r="C8" s="107"/>
      <c r="D8" s="39">
        <f>SUM(Poeni_D!C8:Q8)</f>
        <v>0</v>
      </c>
      <c r="E8" s="77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2/18</v>
      </c>
      <c r="B9" s="106" t="str">
        <f>Poeni_D!B9</f>
        <v>Rubežić Sava</v>
      </c>
      <c r="C9" s="107"/>
      <c r="D9" s="39">
        <f>SUM(Poeni_D!C9:Q9)</f>
        <v>33</v>
      </c>
      <c r="E9" s="77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3/18</v>
      </c>
      <c r="B10" s="106" t="str">
        <f>Poeni_D!B10</f>
        <v>Radović Rade</v>
      </c>
      <c r="C10" s="107"/>
      <c r="D10" s="39">
        <f>SUM(Poeni_D!C10:Q10)</f>
        <v>34</v>
      </c>
      <c r="E10" s="77">
        <f>MAX(Poeni_D!R10,Poeni_D!S10)</f>
        <v>0</v>
      </c>
      <c r="F10" s="11" t="str">
        <f>Poeni_D!U10</f>
        <v>F</v>
      </c>
    </row>
    <row r="11" spans="1:6" ht="12.75" customHeight="1">
      <c r="A11" s="37" t="str">
        <f>Poeni_D!A11</f>
        <v>4/18</v>
      </c>
      <c r="B11" s="106" t="str">
        <f>Poeni_D!B11</f>
        <v>Rakočević Saša</v>
      </c>
      <c r="C11" s="107"/>
      <c r="D11" s="39">
        <f>SUM(Poeni_D!C11:Q11)</f>
        <v>26</v>
      </c>
      <c r="E11" s="77">
        <f>MAX(Poeni_D!R11,Poeni_D!S11)</f>
        <v>0</v>
      </c>
      <c r="F11" s="11" t="str">
        <f>Poeni_D!U11</f>
        <v>F</v>
      </c>
    </row>
    <row r="12" spans="1:6" ht="12.75" customHeight="1">
      <c r="A12" s="37" t="str">
        <f>Poeni_D!A12</f>
        <v>5/18</v>
      </c>
      <c r="B12" s="106" t="str">
        <f>Poeni_D!B12</f>
        <v>Đokić Vahida</v>
      </c>
      <c r="C12" s="107"/>
      <c r="D12" s="39">
        <f>SUM(Poeni_D!C12:Q12)</f>
        <v>35</v>
      </c>
      <c r="E12" s="77">
        <f>MAX(Poeni_D!R12,Poeni_D!S12)</f>
        <v>20</v>
      </c>
      <c r="F12" s="11" t="str">
        <f>Poeni_D!U12</f>
        <v>D</v>
      </c>
    </row>
    <row r="13" spans="1:6" ht="12.75" customHeight="1">
      <c r="A13" s="37" t="str">
        <f>Poeni_D!A13</f>
        <v>6/18</v>
      </c>
      <c r="B13" s="106" t="str">
        <f>Poeni_D!B13</f>
        <v>Milić Pavle</v>
      </c>
      <c r="C13" s="107"/>
      <c r="D13" s="39">
        <f>SUM(Poeni_D!C13:Q13)</f>
        <v>10</v>
      </c>
      <c r="E13" s="77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7/18</v>
      </c>
      <c r="B14" s="106" t="str">
        <f>Poeni_D!B14</f>
        <v>Marković Ljiljana</v>
      </c>
      <c r="C14" s="107"/>
      <c r="D14" s="39">
        <f>SUM(Poeni_D!C14:Q14)</f>
        <v>37</v>
      </c>
      <c r="E14" s="77">
        <f>MAX(Poeni_D!R14,Poeni_D!S14)</f>
        <v>0</v>
      </c>
      <c r="F14" s="11" t="str">
        <f>Poeni_D!U14</f>
        <v>F</v>
      </c>
    </row>
    <row r="15" spans="1:6" ht="12.75" customHeight="1">
      <c r="A15" s="37" t="str">
        <f>Poeni_D!A15</f>
        <v>8/18</v>
      </c>
      <c r="B15" s="106" t="str">
        <f>Poeni_D!B15</f>
        <v>Banjević Ratko</v>
      </c>
      <c r="C15" s="107"/>
      <c r="D15" s="39">
        <f>SUM(Poeni_D!C15:Q15)</f>
        <v>0</v>
      </c>
      <c r="E15" s="77">
        <f>MAX(Poeni_D!R15,Poeni_D!S15)</f>
        <v>0</v>
      </c>
      <c r="F15" s="11" t="str">
        <f>Poeni_D!U15</f>
        <v>F</v>
      </c>
    </row>
    <row r="16" spans="1:6" ht="12.75" customHeight="1">
      <c r="A16" s="37" t="str">
        <f>Poeni_D!A16</f>
        <v>9/18</v>
      </c>
      <c r="B16" s="106" t="str">
        <f>Poeni_D!B16</f>
        <v>Vuletić Dušan</v>
      </c>
      <c r="C16" s="107"/>
      <c r="D16" s="39">
        <f>SUM(Poeni_D!C16:Q16)</f>
        <v>14</v>
      </c>
      <c r="E16" s="77">
        <f>MAX(Poeni_D!R16,Poeni_D!S16)</f>
        <v>0</v>
      </c>
      <c r="F16" s="11" t="str">
        <f>Poeni_D!U16</f>
        <v>F</v>
      </c>
    </row>
    <row r="17" spans="1:6" ht="12.75" customHeight="1">
      <c r="A17" s="37"/>
      <c r="B17" s="106"/>
      <c r="C17" s="107"/>
      <c r="D17" s="39"/>
      <c r="E17" s="40"/>
      <c r="F17" s="11"/>
    </row>
    <row r="18" spans="1:6" ht="12.75" customHeight="1">
      <c r="A18" s="37"/>
      <c r="B18" s="106"/>
      <c r="C18" s="107"/>
      <c r="D18" s="39"/>
      <c r="E18" s="40"/>
      <c r="F18" s="11"/>
    </row>
    <row r="19" spans="1:6" ht="12.75" customHeight="1">
      <c r="A19" s="37"/>
      <c r="B19" s="106"/>
      <c r="C19" s="107"/>
      <c r="D19" s="39"/>
      <c r="E19" s="40"/>
      <c r="F19" s="11"/>
    </row>
    <row r="20" spans="1:6" ht="12.75" customHeight="1">
      <c r="A20" s="37"/>
      <c r="B20" s="106"/>
      <c r="C20" s="107"/>
      <c r="D20" s="39"/>
      <c r="E20" s="40"/>
      <c r="F20" s="11"/>
    </row>
    <row r="21" spans="1:6" ht="12.75" customHeight="1">
      <c r="A21" s="37"/>
      <c r="B21" s="106"/>
      <c r="C21" s="107"/>
      <c r="D21" s="39"/>
      <c r="E21" s="40"/>
      <c r="F21" s="11"/>
    </row>
    <row r="22" spans="1:6" ht="12.75" customHeight="1">
      <c r="A22" s="37"/>
      <c r="B22" s="106"/>
      <c r="C22" s="107"/>
      <c r="D22" s="39"/>
      <c r="E22" s="40"/>
      <c r="F22" s="11"/>
    </row>
    <row r="23" spans="1:6" ht="12.75" customHeight="1">
      <c r="A23" s="37"/>
      <c r="B23" s="106"/>
      <c r="C23" s="107"/>
      <c r="D23" s="39"/>
      <c r="E23" s="40"/>
      <c r="F23" s="11"/>
    </row>
    <row r="24" spans="1:6" ht="12.75" customHeight="1">
      <c r="A24" s="37"/>
      <c r="B24" s="106"/>
      <c r="C24" s="107"/>
      <c r="D24" s="39"/>
      <c r="E24" s="40"/>
      <c r="F24" s="11"/>
    </row>
    <row r="25" spans="1:6" ht="12.75" customHeight="1">
      <c r="A25" s="37"/>
      <c r="B25" s="106"/>
      <c r="C25" s="107"/>
      <c r="D25" s="39"/>
      <c r="E25" s="40"/>
      <c r="F25" s="11"/>
    </row>
    <row r="26" spans="1:6" ht="12.75" customHeight="1">
      <c r="A26" s="37"/>
      <c r="B26" s="106"/>
      <c r="C26" s="107"/>
      <c r="D26" s="39"/>
      <c r="E26" s="40"/>
      <c r="F26" s="11"/>
    </row>
    <row r="27" spans="1:6" ht="12.75" customHeight="1">
      <c r="A27" s="37"/>
      <c r="B27" s="106"/>
      <c r="C27" s="107"/>
      <c r="D27" s="39"/>
      <c r="E27" s="40"/>
      <c r="F27" s="11"/>
    </row>
    <row r="28" spans="1:6" ht="12.75" customHeight="1">
      <c r="A28" s="37"/>
      <c r="B28" s="106"/>
      <c r="C28" s="107"/>
      <c r="D28" s="39"/>
      <c r="E28" s="40"/>
      <c r="F28" s="11"/>
    </row>
    <row r="29" spans="1:6" ht="12.75" customHeight="1">
      <c r="A29" s="37"/>
      <c r="B29" s="106"/>
      <c r="C29" s="107"/>
      <c r="D29" s="39"/>
      <c r="E29" s="40"/>
      <c r="F29" s="11"/>
    </row>
    <row r="30" spans="1:6" ht="12.75">
      <c r="A30" s="12"/>
      <c r="B30" s="106"/>
      <c r="C30" s="107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22.5" customHeight="1">
      <c r="A3" s="143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4" t="s">
        <v>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19" ht="18.75" customHeight="1">
      <c r="A7" s="144" t="str">
        <f>CONCATENATE("Semestar:  VII(sedmi), akademska ",Studenti!N2," godina")</f>
        <v>Semestar:  VII(sedmi), akademska 2018/19 godina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8" t="s">
        <v>28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2" t="s">
        <v>79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5">
      <c r="A12" s="142" t="str">
        <f>CONCATENATE("po završetku zimskog semestra akademske ",Studenti!N2," godine")</f>
        <v>po završetku zimskog semestra akademske 2018/19 godine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6" t="s">
        <v>29</v>
      </c>
      <c r="B15" s="129" t="s">
        <v>30</v>
      </c>
      <c r="C15" s="132" t="s">
        <v>31</v>
      </c>
      <c r="D15" s="135" t="s">
        <v>32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  <c r="P15" s="135" t="s">
        <v>0</v>
      </c>
      <c r="Q15" s="136"/>
      <c r="R15" s="136"/>
      <c r="S15" s="149"/>
    </row>
    <row r="16" spans="1:19" ht="15.75" customHeight="1">
      <c r="A16" s="127"/>
      <c r="B16" s="130"/>
      <c r="C16" s="133"/>
      <c r="D16" s="150" t="s">
        <v>33</v>
      </c>
      <c r="E16" s="139"/>
      <c r="F16" s="138" t="s">
        <v>34</v>
      </c>
      <c r="G16" s="139"/>
      <c r="H16" s="138" t="s">
        <v>35</v>
      </c>
      <c r="I16" s="139"/>
      <c r="J16" s="138" t="s">
        <v>36</v>
      </c>
      <c r="K16" s="139"/>
      <c r="L16" s="138" t="s">
        <v>37</v>
      </c>
      <c r="M16" s="139"/>
      <c r="N16" s="138" t="s">
        <v>38</v>
      </c>
      <c r="O16" s="145"/>
      <c r="P16" s="124" t="s">
        <v>39</v>
      </c>
      <c r="Q16" s="146"/>
      <c r="R16" s="124" t="s">
        <v>40</v>
      </c>
      <c r="S16" s="125"/>
    </row>
    <row r="17" spans="1:19" ht="23.25" customHeight="1" thickBot="1">
      <c r="A17" s="128"/>
      <c r="B17" s="131"/>
      <c r="C17" s="134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7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1</v>
      </c>
      <c r="K18" s="22">
        <f>J18*100/$C18</f>
        <v>14.285714285714286</v>
      </c>
      <c r="L18" s="22">
        <f>COUNTIF(Poeni_D!$U8:$U30,"E")</f>
        <v>0</v>
      </c>
      <c r="M18" s="22">
        <f>L18*100/$C18</f>
        <v>0</v>
      </c>
      <c r="N18" s="22">
        <f>C18-P18</f>
        <v>6</v>
      </c>
      <c r="O18" s="22">
        <f>N18*100/$C18</f>
        <v>85.71428571428571</v>
      </c>
      <c r="P18" s="22">
        <f>SUM(D18,F18,H18,J18,L18)</f>
        <v>1</v>
      </c>
      <c r="Q18" s="21">
        <f>P18*100/($P18+$R18)</f>
        <v>11.11111111111111</v>
      </c>
      <c r="R18" s="22">
        <f>COUNTIF(Poeni_D!$U8:$U30,"F")</f>
        <v>8</v>
      </c>
      <c r="S18" s="21">
        <f>R18*100/($P18+$R18)</f>
        <v>88.88888888888889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40" t="s">
        <v>95</v>
      </c>
      <c r="B25" s="141"/>
      <c r="D25" s="141" t="s">
        <v>77</v>
      </c>
      <c r="E25" s="141"/>
      <c r="F25" s="141"/>
      <c r="G25" s="141"/>
      <c r="H25" s="141"/>
      <c r="I25" s="141"/>
      <c r="N25" s="147" t="s">
        <v>78</v>
      </c>
      <c r="O25" s="147"/>
      <c r="P25" s="147"/>
      <c r="Q25" s="147"/>
    </row>
    <row r="27" spans="4:18" ht="15">
      <c r="D27" s="142" t="s">
        <v>93</v>
      </c>
      <c r="E27" s="142"/>
      <c r="F27" s="142"/>
      <c r="G27" s="142"/>
      <c r="H27" s="142"/>
      <c r="I27" s="142"/>
      <c r="J27" s="142"/>
      <c r="L27" s="57"/>
      <c r="M27" s="123" t="s">
        <v>92</v>
      </c>
      <c r="N27" s="123"/>
      <c r="O27" s="123"/>
      <c r="P27" s="123"/>
      <c r="Q27" s="123"/>
      <c r="R27" s="123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18" sqref="H1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2018/19</v>
      </c>
    </row>
    <row r="8" spans="2:4" ht="12.75">
      <c r="B8" s="32" t="str">
        <f>Poeni_D!A8</f>
        <v>1/18</v>
      </c>
      <c r="C8" s="32" t="str">
        <f>Poeni_D!B8</f>
        <v>Stambolić Ana</v>
      </c>
      <c r="D8" s="41" t="str">
        <f>Poeni_D!U8</f>
        <v>F</v>
      </c>
    </row>
    <row r="9" spans="2:4" ht="12.75">
      <c r="B9" s="32" t="str">
        <f>Poeni_D!A9</f>
        <v>2/18</v>
      </c>
      <c r="C9" s="32" t="str">
        <f>Poeni_D!B9</f>
        <v>Rubežić Sava</v>
      </c>
      <c r="D9" s="41" t="str">
        <f>Poeni_D!U9</f>
        <v>F</v>
      </c>
    </row>
    <row r="10" spans="2:4" ht="12.75">
      <c r="B10" s="32" t="str">
        <f>Poeni_D!A10</f>
        <v>3/18</v>
      </c>
      <c r="C10" s="32" t="str">
        <f>Poeni_D!B10</f>
        <v>Radović Rade</v>
      </c>
      <c r="D10" s="41" t="str">
        <f>Poeni_D!U10</f>
        <v>F</v>
      </c>
    </row>
    <row r="11" spans="2:4" ht="12.75">
      <c r="B11" s="32" t="str">
        <f>Poeni_D!A11</f>
        <v>4/18</v>
      </c>
      <c r="C11" s="32" t="str">
        <f>Poeni_D!B11</f>
        <v>Rakočević Saša</v>
      </c>
      <c r="D11" s="41" t="str">
        <f>Poeni_D!U11</f>
        <v>F</v>
      </c>
    </row>
    <row r="12" spans="2:4" ht="12.75">
      <c r="B12" s="32" t="str">
        <f>Poeni_D!A12</f>
        <v>5/18</v>
      </c>
      <c r="C12" s="32" t="str">
        <f>Poeni_D!B12</f>
        <v>Đokić Vahida</v>
      </c>
      <c r="D12" s="41" t="str">
        <f>Poeni_D!U12</f>
        <v>D</v>
      </c>
    </row>
    <row r="13" spans="2:4" ht="12.75">
      <c r="B13" s="32" t="str">
        <f>Poeni_D!A13</f>
        <v>6/18</v>
      </c>
      <c r="C13" s="32" t="str">
        <f>Poeni_D!B13</f>
        <v>Milić Pavle</v>
      </c>
      <c r="D13" s="41" t="str">
        <f>Poeni_D!U13</f>
        <v>F</v>
      </c>
    </row>
    <row r="14" spans="2:4" ht="12.75">
      <c r="B14" s="32" t="str">
        <f>Poeni_D!A14</f>
        <v>7/18</v>
      </c>
      <c r="C14" s="32" t="str">
        <f>Poeni_D!B14</f>
        <v>Marković Ljiljana</v>
      </c>
      <c r="D14" s="41" t="str">
        <f>Poeni_D!U14</f>
        <v>F</v>
      </c>
    </row>
    <row r="15" spans="2:4" ht="12.75">
      <c r="B15" s="32" t="str">
        <f>Poeni_D!A15</f>
        <v>8/18</v>
      </c>
      <c r="C15" s="32" t="str">
        <f>Poeni_D!B15</f>
        <v>Banjević Ratko</v>
      </c>
      <c r="D15" s="41" t="str">
        <f>Poeni_D!U15</f>
        <v>F</v>
      </c>
    </row>
    <row r="16" spans="2:4" ht="12.75">
      <c r="B16" s="32" t="str">
        <f>Poeni_D!A16</f>
        <v>9/18</v>
      </c>
      <c r="C16" s="32" t="str">
        <f>Poeni_D!B16</f>
        <v>Vuletić Dušan</v>
      </c>
      <c r="D16" s="41" t="str">
        <f>Poeni_D!U16</f>
        <v>F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 t="s">
        <v>47</v>
      </c>
      <c r="S1" s="192"/>
    </row>
    <row r="2" spans="1:19" ht="18" customHeight="1">
      <c r="A2" s="193" t="s">
        <v>48</v>
      </c>
      <c r="B2" s="193"/>
      <c r="C2" s="194" t="s">
        <v>81</v>
      </c>
      <c r="D2" s="194"/>
      <c r="E2" s="194"/>
      <c r="F2" s="194"/>
      <c r="G2" s="194"/>
      <c r="H2" s="194"/>
      <c r="I2" s="194"/>
      <c r="J2" s="194"/>
      <c r="K2" s="194"/>
      <c r="L2" s="194"/>
      <c r="M2" s="155" t="s">
        <v>49</v>
      </c>
      <c r="N2" s="155"/>
      <c r="O2" s="156" t="s">
        <v>72</v>
      </c>
      <c r="P2" s="156"/>
      <c r="Q2" s="156"/>
      <c r="R2" s="156"/>
      <c r="S2" s="156"/>
    </row>
    <row r="3" spans="1:19" ht="23.25" customHeight="1">
      <c r="A3" s="186" t="s">
        <v>73</v>
      </c>
      <c r="B3" s="186"/>
      <c r="C3" s="186"/>
      <c r="D3" s="186"/>
      <c r="E3" s="186"/>
      <c r="F3" s="187"/>
      <c r="G3" s="188" t="s">
        <v>69</v>
      </c>
      <c r="H3" s="189"/>
      <c r="I3" s="190" t="s">
        <v>70</v>
      </c>
      <c r="J3" s="186"/>
      <c r="K3" s="186"/>
      <c r="L3" s="186"/>
      <c r="M3" s="186"/>
      <c r="N3" s="186"/>
      <c r="O3" s="186" t="s">
        <v>91</v>
      </c>
      <c r="P3" s="186"/>
      <c r="Q3" s="186"/>
      <c r="R3" s="186"/>
      <c r="S3" s="186"/>
    </row>
    <row r="4" spans="1:19" ht="10.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21" customHeight="1">
      <c r="A5" s="195" t="s">
        <v>2</v>
      </c>
      <c r="B5" s="169" t="s">
        <v>50</v>
      </c>
      <c r="C5" s="171"/>
      <c r="D5" s="184" t="s">
        <v>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78" t="s">
        <v>51</v>
      </c>
      <c r="S5" s="163" t="s">
        <v>6</v>
      </c>
    </row>
    <row r="6" spans="1:19" ht="18" customHeight="1">
      <c r="A6" s="196"/>
      <c r="B6" s="172"/>
      <c r="C6" s="174"/>
      <c r="D6" s="166" t="s">
        <v>52</v>
      </c>
      <c r="E6" s="166" t="s">
        <v>7</v>
      </c>
      <c r="F6" s="169" t="s">
        <v>53</v>
      </c>
      <c r="G6" s="170"/>
      <c r="H6" s="170"/>
      <c r="I6" s="171"/>
      <c r="J6" s="169" t="s">
        <v>10</v>
      </c>
      <c r="K6" s="170"/>
      <c r="L6" s="170"/>
      <c r="M6" s="171"/>
      <c r="N6" s="182" t="s">
        <v>54</v>
      </c>
      <c r="O6" s="183"/>
      <c r="P6" s="183"/>
      <c r="Q6" s="183"/>
      <c r="R6" s="179"/>
      <c r="S6" s="164"/>
    </row>
    <row r="7" spans="1:19" ht="12.75" customHeight="1">
      <c r="A7" s="196"/>
      <c r="B7" s="172"/>
      <c r="C7" s="174"/>
      <c r="D7" s="167"/>
      <c r="E7" s="167"/>
      <c r="F7" s="172" t="s">
        <v>55</v>
      </c>
      <c r="G7" s="173"/>
      <c r="H7" s="173"/>
      <c r="I7" s="174"/>
      <c r="J7" s="172" t="s">
        <v>56</v>
      </c>
      <c r="K7" s="173"/>
      <c r="L7" s="173"/>
      <c r="M7" s="174"/>
      <c r="N7" s="175" t="s">
        <v>57</v>
      </c>
      <c r="O7" s="176"/>
      <c r="P7" s="176"/>
      <c r="Q7" s="176"/>
      <c r="R7" s="179"/>
      <c r="S7" s="164"/>
    </row>
    <row r="8" spans="1:19" ht="12.75" customHeight="1">
      <c r="A8" s="196"/>
      <c r="B8" s="159" t="s">
        <v>58</v>
      </c>
      <c r="C8" s="160"/>
      <c r="D8" s="168"/>
      <c r="E8" s="168"/>
      <c r="F8" s="175" t="s">
        <v>59</v>
      </c>
      <c r="G8" s="176"/>
      <c r="H8" s="176"/>
      <c r="I8" s="181"/>
      <c r="J8" s="175" t="s">
        <v>60</v>
      </c>
      <c r="K8" s="176"/>
      <c r="L8" s="176"/>
      <c r="M8" s="181"/>
      <c r="N8" s="157" t="s">
        <v>61</v>
      </c>
      <c r="O8" s="177"/>
      <c r="P8" s="157" t="s">
        <v>62</v>
      </c>
      <c r="Q8" s="177"/>
      <c r="R8" s="179"/>
      <c r="S8" s="164"/>
    </row>
    <row r="9" spans="1:19" ht="29.25" customHeight="1">
      <c r="A9" s="197"/>
      <c r="B9" s="161"/>
      <c r="C9" s="162"/>
      <c r="D9" s="157" t="s">
        <v>63</v>
      </c>
      <c r="E9" s="158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80"/>
      <c r="S9" s="165"/>
    </row>
    <row r="10" spans="1:19" ht="15.75">
      <c r="A10" s="56" t="str">
        <f>Poeni_D!A8</f>
        <v>1/18</v>
      </c>
      <c r="B10" s="153" t="str">
        <f>Poeni_D!B8</f>
        <v>Stambolić Ana</v>
      </c>
      <c r="C10" s="154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0</v>
      </c>
      <c r="K10" s="49">
        <f>Poeni_D!P8</f>
        <v>0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0</v>
      </c>
      <c r="S10" s="52" t="str">
        <f>Poeni_D!U8</f>
        <v>F</v>
      </c>
    </row>
    <row r="11" spans="1:19" ht="15.75">
      <c r="A11" s="56" t="str">
        <f>Poeni_D!A9</f>
        <v>2/18</v>
      </c>
      <c r="B11" s="153" t="str">
        <f>Poeni_D!B9</f>
        <v>Rubežić Sava</v>
      </c>
      <c r="C11" s="154"/>
      <c r="D11" s="54"/>
      <c r="E11" s="49">
        <f>SUM(Poeni_D!D9:H9)</f>
        <v>5</v>
      </c>
      <c r="F11" s="54"/>
      <c r="G11" s="54"/>
      <c r="H11" s="54"/>
      <c r="I11" s="54"/>
      <c r="J11" s="49">
        <f>Poeni_D!O9</f>
        <v>17</v>
      </c>
      <c r="K11" s="49">
        <f>Poeni_D!P9</f>
        <v>11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33</v>
      </c>
      <c r="S11" s="52" t="str">
        <f>Poeni_D!U9</f>
        <v>F</v>
      </c>
    </row>
    <row r="12" spans="1:19" ht="15.75">
      <c r="A12" s="56" t="str">
        <f>Poeni_D!A10</f>
        <v>3/18</v>
      </c>
      <c r="B12" s="153" t="str">
        <f>Poeni_D!B10</f>
        <v>Radović Rade</v>
      </c>
      <c r="C12" s="154"/>
      <c r="D12" s="54"/>
      <c r="E12" s="49">
        <f>SUM(Poeni_D!D10:H10)</f>
        <v>5</v>
      </c>
      <c r="F12" s="54"/>
      <c r="G12" s="54"/>
      <c r="H12" s="54"/>
      <c r="I12" s="54"/>
      <c r="J12" s="49">
        <f>Poeni_D!O10</f>
        <v>16</v>
      </c>
      <c r="K12" s="49">
        <f>Poeni_D!P10</f>
        <v>13</v>
      </c>
      <c r="L12" s="51"/>
      <c r="M12" s="51"/>
      <c r="N12" s="50">
        <f>Poeni_D!R10</f>
        <v>0</v>
      </c>
      <c r="O12" s="51">
        <f>Poeni_D!S10</f>
        <v>0</v>
      </c>
      <c r="P12" s="51"/>
      <c r="Q12" s="51"/>
      <c r="R12" s="51">
        <f>Poeni_D!T10</f>
        <v>34</v>
      </c>
      <c r="S12" s="52" t="str">
        <f>Poeni_D!U10</f>
        <v>F</v>
      </c>
    </row>
    <row r="13" spans="1:19" ht="15.75">
      <c r="A13" s="56" t="str">
        <f>Poeni_D!A11</f>
        <v>4/18</v>
      </c>
      <c r="B13" s="153" t="str">
        <f>Poeni_D!B11</f>
        <v>Rakočević Saša</v>
      </c>
      <c r="C13" s="154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15</v>
      </c>
      <c r="K13" s="49">
        <f>Poeni_D!P11</f>
        <v>11</v>
      </c>
      <c r="L13" s="51"/>
      <c r="M13" s="51"/>
      <c r="N13" s="50">
        <f>Poeni_D!R11</f>
        <v>0</v>
      </c>
      <c r="O13" s="51">
        <f>Poeni_D!S11</f>
        <v>0</v>
      </c>
      <c r="P13" s="51"/>
      <c r="Q13" s="51"/>
      <c r="R13" s="51">
        <f>Poeni_D!T11</f>
        <v>26</v>
      </c>
      <c r="S13" s="52" t="str">
        <f>Poeni_D!U11</f>
        <v>F</v>
      </c>
    </row>
    <row r="14" spans="1:19" ht="15.75" customHeight="1">
      <c r="A14" s="56" t="str">
        <f>Poeni_D!A12</f>
        <v>5/18</v>
      </c>
      <c r="B14" s="153" t="str">
        <f>Poeni_D!B12</f>
        <v>Đokić Vahida</v>
      </c>
      <c r="C14" s="154"/>
      <c r="D14" s="54"/>
      <c r="E14" s="49">
        <f>SUM(Poeni_D!D12:H12)</f>
        <v>8</v>
      </c>
      <c r="F14" s="54"/>
      <c r="G14" s="54"/>
      <c r="H14" s="54"/>
      <c r="I14" s="54"/>
      <c r="J14" s="49">
        <f>Poeni_D!O12</f>
        <v>16</v>
      </c>
      <c r="K14" s="49">
        <f>Poeni_D!P12</f>
        <v>11</v>
      </c>
      <c r="L14" s="51"/>
      <c r="M14" s="51"/>
      <c r="N14" s="50">
        <f>Poeni_D!R12</f>
        <v>0</v>
      </c>
      <c r="O14" s="51">
        <f>Poeni_D!S12</f>
        <v>20</v>
      </c>
      <c r="P14" s="51"/>
      <c r="Q14" s="51"/>
      <c r="R14" s="51">
        <f>Poeni_D!T12</f>
        <v>55</v>
      </c>
      <c r="S14" s="52" t="str">
        <f>Poeni_D!U12</f>
        <v>D</v>
      </c>
    </row>
    <row r="15" spans="1:19" ht="15.75" customHeight="1">
      <c r="A15" s="56" t="str">
        <f>Poeni_D!A13</f>
        <v>6/18</v>
      </c>
      <c r="B15" s="153" t="str">
        <f>Poeni_D!B13</f>
        <v>Milić Pavle</v>
      </c>
      <c r="C15" s="154"/>
      <c r="D15" s="54"/>
      <c r="E15" s="49">
        <f>SUM(Poeni_D!D13:H13)</f>
        <v>5</v>
      </c>
      <c r="F15" s="54"/>
      <c r="G15" s="54"/>
      <c r="H15" s="54"/>
      <c r="I15" s="54"/>
      <c r="J15" s="49">
        <f>Poeni_D!O13</f>
        <v>5</v>
      </c>
      <c r="K15" s="49">
        <f>Poeni_D!P13</f>
        <v>0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10</v>
      </c>
      <c r="S15" s="52" t="str">
        <f>Poeni_D!U13</f>
        <v>F</v>
      </c>
    </row>
    <row r="16" spans="1:19" ht="15.75">
      <c r="A16" s="56" t="str">
        <f>Poeni_D!A14</f>
        <v>7/18</v>
      </c>
      <c r="B16" s="153" t="str">
        <f>Poeni_D!B14</f>
        <v>Marković Ljiljana</v>
      </c>
      <c r="C16" s="154"/>
      <c r="D16" s="54"/>
      <c r="E16" s="49">
        <f>SUM(Poeni_D!D14:H14)</f>
        <v>8</v>
      </c>
      <c r="F16" s="54"/>
      <c r="G16" s="54"/>
      <c r="H16" s="54"/>
      <c r="I16" s="54"/>
      <c r="J16" s="49">
        <f>Poeni_D!O14</f>
        <v>18</v>
      </c>
      <c r="K16" s="49">
        <f>Poeni_D!P14</f>
        <v>11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37</v>
      </c>
      <c r="S16" s="52" t="str">
        <f>Poeni_D!U14</f>
        <v>F</v>
      </c>
    </row>
    <row r="17" spans="1:19" ht="15.75">
      <c r="A17" s="56" t="str">
        <f>Poeni_D!A15</f>
        <v>8/18</v>
      </c>
      <c r="B17" s="153" t="str">
        <f>Poeni_D!B15</f>
        <v>Banjević Ratko</v>
      </c>
      <c r="C17" s="154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0</v>
      </c>
      <c r="K17" s="49">
        <f>Poeni_D!P15</f>
        <v>0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0</v>
      </c>
      <c r="S17" s="52" t="str">
        <f>Poeni_D!U15</f>
        <v>F</v>
      </c>
    </row>
    <row r="18" spans="1:19" ht="15.75">
      <c r="A18" s="56"/>
      <c r="B18" s="153"/>
      <c r="C18" s="154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3"/>
      <c r="C19" s="154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3"/>
      <c r="C20" s="154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3"/>
      <c r="C21" s="154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3"/>
      <c r="C22" s="154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3"/>
      <c r="C23" s="154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3"/>
      <c r="C24" s="154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3"/>
      <c r="C25" s="154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3"/>
      <c r="C26" s="154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3"/>
      <c r="C27" s="154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 t="s">
        <v>67</v>
      </c>
      <c r="M28" s="152"/>
      <c r="N28" s="152"/>
      <c r="O28" s="152"/>
      <c r="P28" s="152"/>
      <c r="Q28" s="152"/>
      <c r="R28" s="152"/>
      <c r="S28" s="152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2018-12-24T14:00:50Z</dcterms:modified>
  <cp:category/>
  <cp:version/>
  <cp:contentType/>
  <cp:contentStatus/>
</cp:coreProperties>
</file>