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Logika\"/>
    </mc:Choice>
  </mc:AlternateContent>
  <xr:revisionPtr revIDLastSave="0" documentId="13_ncr:1_{FCB3787C-E327-4C8D-944F-118A901441CE}" xr6:coauthVersionLast="46" xr6:coauthVersionMax="46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C_spisak" sheetId="24" r:id="rId1"/>
    <sheet name="B_spisak" sheetId="25" r:id="rId2"/>
    <sheet name="A_spisak" sheetId="26" r:id="rId3"/>
    <sheet name="C_predlog" sheetId="18" r:id="rId4"/>
    <sheet name="B_predlog" sheetId="20" r:id="rId5"/>
    <sheet name="A_predlog" sheetId="27" r:id="rId6"/>
    <sheet name="C_Zakljucne" sheetId="19" r:id="rId7"/>
    <sheet name="B_Zakljucne" sheetId="21" r:id="rId8"/>
    <sheet name="A_Zakljucne" sheetId="28" r:id="rId9"/>
    <sheet name="Statistika" sheetId="22" r:id="rId10"/>
    <sheet name="My" sheetId="23" r:id="rId11"/>
  </sheets>
  <definedNames>
    <definedName name="_xlnm._FilterDatabase" localSheetId="8" hidden="1">A_Zakljucne!$A$6:$F$43</definedName>
    <definedName name="_xlnm._FilterDatabase" localSheetId="7" hidden="1">B_Zakljucne!$A$6:$F$43</definedName>
    <definedName name="_xlnm._FilterDatabase" localSheetId="6" hidden="1">C_Zakljucne!$A$6:$F$43</definedName>
    <definedName name="_xlnm._FilterDatabase" localSheetId="10" hidden="1">My!$A$3:$K$89</definedName>
  </definedNames>
  <calcPr calcId="181029"/>
</workbook>
</file>

<file path=xl/calcChain.xml><?xml version="1.0" encoding="utf-8"?>
<calcChain xmlns="http://schemas.openxmlformats.org/spreadsheetml/2006/main">
  <c r="I56" i="23" l="1"/>
  <c r="B23" i="23"/>
  <c r="D25" i="28"/>
  <c r="E25" i="28"/>
  <c r="D26" i="28"/>
  <c r="E26" i="28"/>
  <c r="D27" i="28"/>
  <c r="E27" i="28"/>
  <c r="D64" i="19"/>
  <c r="E64" i="19"/>
  <c r="D65" i="19"/>
  <c r="E65" i="19"/>
  <c r="D66" i="19"/>
  <c r="E66" i="19"/>
  <c r="D67" i="19"/>
  <c r="E67" i="19"/>
  <c r="D68" i="19"/>
  <c r="E68" i="19"/>
  <c r="D69" i="19"/>
  <c r="E69" i="19"/>
  <c r="A69" i="19"/>
  <c r="T64" i="18"/>
  <c r="U64" i="18" s="1"/>
  <c r="F64" i="19" s="1"/>
  <c r="K51" i="23" s="1"/>
  <c r="T65" i="18"/>
  <c r="U65" i="18" s="1"/>
  <c r="F65" i="19" s="1"/>
  <c r="K52" i="23" s="1"/>
  <c r="T66" i="18"/>
  <c r="U66" i="18"/>
  <c r="F66" i="19"/>
  <c r="K53" i="23"/>
  <c r="T67" i="18"/>
  <c r="U67" i="18"/>
  <c r="F67" i="19" s="1"/>
  <c r="K54" i="23" s="1"/>
  <c r="T68" i="18"/>
  <c r="U68" i="18"/>
  <c r="F68" i="19"/>
  <c r="K55" i="23"/>
  <c r="T69" i="18"/>
  <c r="U69" i="18" s="1"/>
  <c r="F69" i="19" s="1"/>
  <c r="K56" i="23" s="1"/>
  <c r="A69" i="18"/>
  <c r="I53" i="24"/>
  <c r="A68" i="18"/>
  <c r="A68" i="19"/>
  <c r="I55" i="23"/>
  <c r="J53" i="24"/>
  <c r="B68" i="18"/>
  <c r="B68" i="19"/>
  <c r="J55" i="23"/>
  <c r="I54" i="24"/>
  <c r="J54" i="24"/>
  <c r="B69" i="18"/>
  <c r="B69" i="19"/>
  <c r="J56" i="23"/>
  <c r="T25" i="27"/>
  <c r="U25" i="27" s="1"/>
  <c r="F25" i="28" s="1"/>
  <c r="C21" i="23" s="1"/>
  <c r="T26" i="27"/>
  <c r="T27" i="27"/>
  <c r="U27" i="27"/>
  <c r="F27" i="28"/>
  <c r="C23" i="23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39" i="21"/>
  <c r="D40" i="21"/>
  <c r="D41" i="21"/>
  <c r="D42" i="21"/>
  <c r="D43" i="21"/>
  <c r="D44" i="21"/>
  <c r="D45" i="21"/>
  <c r="D38" i="21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8" i="28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8" i="21"/>
  <c r="D61" i="19"/>
  <c r="D62" i="19"/>
  <c r="D63" i="19"/>
  <c r="D60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8" i="19"/>
  <c r="T104" i="18"/>
  <c r="U104" i="18"/>
  <c r="F60" i="21"/>
  <c r="I40" i="25"/>
  <c r="J40" i="25"/>
  <c r="I41" i="25"/>
  <c r="J41" i="25"/>
  <c r="I42" i="25"/>
  <c r="J42" i="25"/>
  <c r="I43" i="25"/>
  <c r="J43" i="25"/>
  <c r="I44" i="25"/>
  <c r="J44" i="25"/>
  <c r="A25" i="22"/>
  <c r="A12" i="22"/>
  <c r="A7" i="22"/>
  <c r="B3" i="23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B75" i="27"/>
  <c r="B75" i="28"/>
  <c r="A75" i="27"/>
  <c r="A75" i="28"/>
  <c r="B74" i="27"/>
  <c r="B74" i="28"/>
  <c r="A74" i="27"/>
  <c r="A74" i="28"/>
  <c r="B73" i="27"/>
  <c r="B73" i="28"/>
  <c r="A73" i="27"/>
  <c r="A73" i="28"/>
  <c r="B72" i="27"/>
  <c r="B72" i="28"/>
  <c r="A72" i="27"/>
  <c r="A72" i="28"/>
  <c r="B71" i="27"/>
  <c r="B71" i="28"/>
  <c r="A71" i="27"/>
  <c r="A71" i="28"/>
  <c r="B70" i="27"/>
  <c r="B70" i="28"/>
  <c r="A70" i="27"/>
  <c r="A70" i="28"/>
  <c r="B69" i="27"/>
  <c r="B69" i="28"/>
  <c r="A69" i="27"/>
  <c r="A69" i="28"/>
  <c r="B68" i="27"/>
  <c r="B68" i="28"/>
  <c r="A68" i="27"/>
  <c r="A68" i="28"/>
  <c r="B67" i="27"/>
  <c r="B67" i="28"/>
  <c r="A67" i="27"/>
  <c r="A67" i="28"/>
  <c r="B66" i="27"/>
  <c r="B66" i="28"/>
  <c r="A66" i="27"/>
  <c r="A66" i="28"/>
  <c r="B65" i="27"/>
  <c r="B65" i="28"/>
  <c r="A65" i="27"/>
  <c r="A65" i="28"/>
  <c r="B64" i="27"/>
  <c r="B64" i="28"/>
  <c r="A64" i="27"/>
  <c r="A64" i="28"/>
  <c r="B63" i="27"/>
  <c r="B63" i="28"/>
  <c r="A63" i="27"/>
  <c r="A63" i="28"/>
  <c r="B62" i="27"/>
  <c r="B62" i="28"/>
  <c r="A62" i="27"/>
  <c r="A62" i="28"/>
  <c r="B61" i="27"/>
  <c r="B61" i="28"/>
  <c r="A61" i="27"/>
  <c r="A61" i="28"/>
  <c r="B60" i="27"/>
  <c r="B60" i="28"/>
  <c r="A60" i="27"/>
  <c r="A60" i="28"/>
  <c r="B59" i="27"/>
  <c r="A59" i="27"/>
  <c r="B58" i="27"/>
  <c r="A58" i="27"/>
  <c r="B57" i="27"/>
  <c r="A57" i="27"/>
  <c r="B56" i="27"/>
  <c r="A56" i="27"/>
  <c r="B55" i="27"/>
  <c r="A55" i="27"/>
  <c r="B54" i="27"/>
  <c r="A54" i="27"/>
  <c r="B53" i="27"/>
  <c r="A53" i="27"/>
  <c r="B52" i="27"/>
  <c r="A52" i="27"/>
  <c r="B51" i="27"/>
  <c r="A51" i="27"/>
  <c r="B50" i="27"/>
  <c r="A50" i="27"/>
  <c r="B49" i="27"/>
  <c r="A49" i="27"/>
  <c r="B48" i="27"/>
  <c r="A48" i="27"/>
  <c r="B47" i="27"/>
  <c r="A47" i="27"/>
  <c r="T75" i="27"/>
  <c r="U75" i="27"/>
  <c r="F75" i="28"/>
  <c r="T74" i="27"/>
  <c r="U74" i="27"/>
  <c r="F74" i="28"/>
  <c r="T73" i="27"/>
  <c r="U73" i="27"/>
  <c r="F73" i="28"/>
  <c r="T72" i="27"/>
  <c r="U72" i="27"/>
  <c r="F72" i="28"/>
  <c r="T71" i="27"/>
  <c r="U71" i="27"/>
  <c r="F71" i="28"/>
  <c r="T70" i="27"/>
  <c r="U70" i="27"/>
  <c r="F70" i="28"/>
  <c r="T69" i="27"/>
  <c r="U69" i="27"/>
  <c r="F69" i="28"/>
  <c r="T68" i="27"/>
  <c r="U68" i="27"/>
  <c r="F68" i="28"/>
  <c r="T67" i="27"/>
  <c r="U67" i="27"/>
  <c r="F67" i="28"/>
  <c r="T66" i="27"/>
  <c r="U66" i="27"/>
  <c r="F66" i="28"/>
  <c r="T65" i="27"/>
  <c r="U65" i="27"/>
  <c r="F65" i="28"/>
  <c r="T64" i="27"/>
  <c r="U64" i="27"/>
  <c r="F64" i="28"/>
  <c r="T63" i="27"/>
  <c r="U63" i="27"/>
  <c r="F63" i="28"/>
  <c r="T62" i="27"/>
  <c r="U62" i="27"/>
  <c r="F62" i="28"/>
  <c r="T61" i="27"/>
  <c r="U61" i="27"/>
  <c r="F61" i="28"/>
  <c r="T60" i="27"/>
  <c r="U60" i="27"/>
  <c r="F60" i="28"/>
  <c r="T59" i="27"/>
  <c r="U59" i="27"/>
  <c r="T58" i="27"/>
  <c r="U58" i="27"/>
  <c r="T57" i="27"/>
  <c r="U57" i="27"/>
  <c r="T56" i="27"/>
  <c r="U56" i="27"/>
  <c r="T55" i="27"/>
  <c r="U55" i="27"/>
  <c r="T54" i="27"/>
  <c r="U54" i="27"/>
  <c r="T53" i="27"/>
  <c r="U53" i="27"/>
  <c r="T52" i="27"/>
  <c r="U52" i="27"/>
  <c r="T51" i="27"/>
  <c r="U51" i="27"/>
  <c r="T50" i="27"/>
  <c r="U50" i="27"/>
  <c r="T49" i="27"/>
  <c r="U49" i="27"/>
  <c r="T48" i="27"/>
  <c r="U48" i="27"/>
  <c r="T47" i="27"/>
  <c r="U47" i="27"/>
  <c r="T24" i="27"/>
  <c r="U24" i="27"/>
  <c r="F24" i="28" s="1"/>
  <c r="C20" i="23" s="1"/>
  <c r="T23" i="27"/>
  <c r="U23" i="27"/>
  <c r="F23" i="28" s="1"/>
  <c r="C19" i="23" s="1"/>
  <c r="T22" i="27"/>
  <c r="U22" i="27"/>
  <c r="F22" i="28" s="1"/>
  <c r="C18" i="23" s="1"/>
  <c r="T21" i="27"/>
  <c r="U21" i="27"/>
  <c r="F21" i="28" s="1"/>
  <c r="C17" i="23" s="1"/>
  <c r="T20" i="27"/>
  <c r="U20" i="27"/>
  <c r="F20" i="28" s="1"/>
  <c r="C16" i="23" s="1"/>
  <c r="T19" i="27"/>
  <c r="U19" i="27"/>
  <c r="F19" i="28" s="1"/>
  <c r="C15" i="23" s="1"/>
  <c r="T18" i="27"/>
  <c r="U18" i="27"/>
  <c r="F18" i="28" s="1"/>
  <c r="C14" i="23" s="1"/>
  <c r="T17" i="27"/>
  <c r="U17" i="27"/>
  <c r="F17" i="28" s="1"/>
  <c r="C13" i="23" s="1"/>
  <c r="T16" i="27"/>
  <c r="U16" i="27" s="1"/>
  <c r="F16" i="28" s="1"/>
  <c r="C12" i="23" s="1"/>
  <c r="T15" i="27"/>
  <c r="T14" i="27"/>
  <c r="U14" i="27"/>
  <c r="F14" i="28" s="1"/>
  <c r="C10" i="23" s="1"/>
  <c r="T13" i="27"/>
  <c r="U13" i="27"/>
  <c r="F13" i="28" s="1"/>
  <c r="C9" i="23" s="1"/>
  <c r="T12" i="27"/>
  <c r="T11" i="27"/>
  <c r="U11" i="27" s="1"/>
  <c r="T10" i="27"/>
  <c r="U10" i="27" s="1"/>
  <c r="F10" i="28" s="1"/>
  <c r="C6" i="23" s="1"/>
  <c r="T9" i="27"/>
  <c r="U9" i="27"/>
  <c r="F9" i="28"/>
  <c r="C5" i="23"/>
  <c r="T8" i="27"/>
  <c r="U8" i="27"/>
  <c r="F8" i="28" s="1"/>
  <c r="C4" i="23" s="1"/>
  <c r="J28" i="26"/>
  <c r="B34" i="27"/>
  <c r="I28" i="26"/>
  <c r="J27" i="26"/>
  <c r="B33" i="27"/>
  <c r="I27" i="26"/>
  <c r="J26" i="26"/>
  <c r="B32" i="27"/>
  <c r="I26" i="26"/>
  <c r="J25" i="26"/>
  <c r="B31" i="27"/>
  <c r="I25" i="26"/>
  <c r="J24" i="26"/>
  <c r="I24" i="26"/>
  <c r="J23" i="26"/>
  <c r="I23" i="26"/>
  <c r="J22" i="26"/>
  <c r="I22" i="26"/>
  <c r="J21" i="26"/>
  <c r="B27" i="27"/>
  <c r="B27" i="28"/>
  <c r="I21" i="26"/>
  <c r="A27" i="27"/>
  <c r="A27" i="28"/>
  <c r="A23" i="23"/>
  <c r="J20" i="26"/>
  <c r="B26" i="27"/>
  <c r="B26" i="28"/>
  <c r="B22" i="23"/>
  <c r="I20" i="26"/>
  <c r="A26" i="27"/>
  <c r="A26" i="28"/>
  <c r="A22" i="23"/>
  <c r="J19" i="26"/>
  <c r="B25" i="27"/>
  <c r="B25" i="28"/>
  <c r="B21" i="23"/>
  <c r="I19" i="26"/>
  <c r="A25" i="27"/>
  <c r="A25" i="28"/>
  <c r="A21" i="23"/>
  <c r="J18" i="26"/>
  <c r="B24" i="27"/>
  <c r="B24" i="28"/>
  <c r="B20" i="23"/>
  <c r="I18" i="26"/>
  <c r="A24" i="27"/>
  <c r="A24" i="28"/>
  <c r="A20" i="23"/>
  <c r="J17" i="26"/>
  <c r="B23" i="27"/>
  <c r="B23" i="28"/>
  <c r="B19" i="23"/>
  <c r="I17" i="26"/>
  <c r="A23" i="27"/>
  <c r="A23" i="28"/>
  <c r="A19" i="23"/>
  <c r="J16" i="26"/>
  <c r="B22" i="27"/>
  <c r="B22" i="28"/>
  <c r="B18" i="23"/>
  <c r="I16" i="26"/>
  <c r="A22" i="27"/>
  <c r="A22" i="28"/>
  <c r="A18" i="23"/>
  <c r="J15" i="26"/>
  <c r="B21" i="27"/>
  <c r="B21" i="28"/>
  <c r="B17" i="23"/>
  <c r="I15" i="26"/>
  <c r="A21" i="27"/>
  <c r="A21" i="28"/>
  <c r="A17" i="23"/>
  <c r="J14" i="26"/>
  <c r="B20" i="27"/>
  <c r="B20" i="28"/>
  <c r="B16" i="23"/>
  <c r="I14" i="26"/>
  <c r="A20" i="27"/>
  <c r="A20" i="28"/>
  <c r="A16" i="23"/>
  <c r="J13" i="26"/>
  <c r="B19" i="27"/>
  <c r="B19" i="28"/>
  <c r="B15" i="23"/>
  <c r="I13" i="26"/>
  <c r="A19" i="27"/>
  <c r="A19" i="28"/>
  <c r="A15" i="23"/>
  <c r="J12" i="26"/>
  <c r="B18" i="27"/>
  <c r="B18" i="28"/>
  <c r="B14" i="23"/>
  <c r="I12" i="26"/>
  <c r="A18" i="27"/>
  <c r="A18" i="28"/>
  <c r="A14" i="23"/>
  <c r="J11" i="26"/>
  <c r="B17" i="27"/>
  <c r="B17" i="28"/>
  <c r="B13" i="23"/>
  <c r="I11" i="26"/>
  <c r="A17" i="27"/>
  <c r="A17" i="28"/>
  <c r="A13" i="23"/>
  <c r="J10" i="26"/>
  <c r="B16" i="27"/>
  <c r="B16" i="28"/>
  <c r="B12" i="23"/>
  <c r="I10" i="26"/>
  <c r="A16" i="27"/>
  <c r="A16" i="28"/>
  <c r="A12" i="23"/>
  <c r="J9" i="26"/>
  <c r="B15" i="27"/>
  <c r="B15" i="28"/>
  <c r="B11" i="23"/>
  <c r="I9" i="26"/>
  <c r="A15" i="27"/>
  <c r="A15" i="28"/>
  <c r="A11" i="23"/>
  <c r="J8" i="26"/>
  <c r="B14" i="27"/>
  <c r="B14" i="28"/>
  <c r="B10" i="23"/>
  <c r="I8" i="26"/>
  <c r="A14" i="27"/>
  <c r="A14" i="28"/>
  <c r="A10" i="23"/>
  <c r="J7" i="26"/>
  <c r="B13" i="27"/>
  <c r="B13" i="28"/>
  <c r="B9" i="23"/>
  <c r="I7" i="26"/>
  <c r="A13" i="27"/>
  <c r="A13" i="28"/>
  <c r="A9" i="23"/>
  <c r="J6" i="26"/>
  <c r="B12" i="27"/>
  <c r="B12" i="28"/>
  <c r="B8" i="23"/>
  <c r="I6" i="26"/>
  <c r="A12" i="27"/>
  <c r="A12" i="28"/>
  <c r="A8" i="23"/>
  <c r="J5" i="26"/>
  <c r="B11" i="27"/>
  <c r="B11" i="28"/>
  <c r="B7" i="23"/>
  <c r="I5" i="26"/>
  <c r="A11" i="27"/>
  <c r="A11" i="28"/>
  <c r="A7" i="23"/>
  <c r="J4" i="26"/>
  <c r="B10" i="27"/>
  <c r="B10" i="28"/>
  <c r="B6" i="23"/>
  <c r="I4" i="26"/>
  <c r="A10" i="27"/>
  <c r="A10" i="28"/>
  <c r="A6" i="23"/>
  <c r="J3" i="26"/>
  <c r="B9" i="27"/>
  <c r="B9" i="28"/>
  <c r="B5" i="23"/>
  <c r="I3" i="26"/>
  <c r="A9" i="27"/>
  <c r="A9" i="28"/>
  <c r="A5" i="23"/>
  <c r="J2" i="26"/>
  <c r="B8" i="27"/>
  <c r="B8" i="28"/>
  <c r="B4" i="23"/>
  <c r="I2" i="26"/>
  <c r="A8" i="27"/>
  <c r="A8" i="28"/>
  <c r="A4" i="23"/>
  <c r="F3" i="23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C64" i="24"/>
  <c r="AC65" i="24"/>
  <c r="AC66" i="24"/>
  <c r="AC67" i="24"/>
  <c r="AC68" i="24"/>
  <c r="AC69" i="24"/>
  <c r="AC70" i="24"/>
  <c r="AC71" i="24"/>
  <c r="AC72" i="24"/>
  <c r="AC73" i="24"/>
  <c r="AC74" i="24"/>
  <c r="AC75" i="24"/>
  <c r="AC76" i="24"/>
  <c r="AC77" i="24"/>
  <c r="AC78" i="24"/>
  <c r="AC79" i="24"/>
  <c r="AC80" i="24"/>
  <c r="AC81" i="24"/>
  <c r="AC2" i="24"/>
  <c r="D74" i="21"/>
  <c r="E74" i="21"/>
  <c r="D75" i="21"/>
  <c r="E75" i="21"/>
  <c r="F73" i="21"/>
  <c r="F74" i="21"/>
  <c r="F75" i="21"/>
  <c r="B74" i="21"/>
  <c r="B75" i="21"/>
  <c r="A74" i="21"/>
  <c r="A75" i="21"/>
  <c r="B68" i="21"/>
  <c r="E73" i="21"/>
  <c r="D73" i="21"/>
  <c r="T103" i="18"/>
  <c r="U103" i="18"/>
  <c r="I3" i="25"/>
  <c r="J3" i="25"/>
  <c r="B9" i="20"/>
  <c r="B9" i="21"/>
  <c r="F5" i="23"/>
  <c r="I4" i="25"/>
  <c r="A10" i="20"/>
  <c r="A10" i="21"/>
  <c r="E6" i="23"/>
  <c r="J4" i="25"/>
  <c r="B10" i="20"/>
  <c r="B10" i="21"/>
  <c r="F6" i="23"/>
  <c r="I5" i="25"/>
  <c r="A11" i="20"/>
  <c r="A11" i="21"/>
  <c r="E7" i="23"/>
  <c r="J5" i="25"/>
  <c r="B11" i="20"/>
  <c r="B11" i="21"/>
  <c r="F7" i="23"/>
  <c r="I6" i="25"/>
  <c r="A12" i="20"/>
  <c r="A12" i="21"/>
  <c r="E8" i="23"/>
  <c r="J6" i="25"/>
  <c r="B12" i="20"/>
  <c r="B12" i="21"/>
  <c r="F8" i="23"/>
  <c r="I7" i="25"/>
  <c r="J7" i="25"/>
  <c r="B13" i="20"/>
  <c r="B13" i="21"/>
  <c r="F9" i="23"/>
  <c r="I8" i="25"/>
  <c r="A14" i="20"/>
  <c r="A14" i="21"/>
  <c r="E10" i="23"/>
  <c r="J8" i="25"/>
  <c r="B14" i="20"/>
  <c r="B14" i="21"/>
  <c r="F10" i="23"/>
  <c r="I9" i="25"/>
  <c r="J9" i="25"/>
  <c r="B15" i="20"/>
  <c r="B15" i="21"/>
  <c r="F11" i="23"/>
  <c r="I10" i="25"/>
  <c r="A16" i="20"/>
  <c r="A16" i="21"/>
  <c r="E12" i="23"/>
  <c r="J10" i="25"/>
  <c r="B16" i="20"/>
  <c r="B16" i="21"/>
  <c r="F12" i="23"/>
  <c r="I11" i="25"/>
  <c r="A17" i="20"/>
  <c r="A17" i="21"/>
  <c r="J11" i="25"/>
  <c r="B17" i="20"/>
  <c r="B17" i="21"/>
  <c r="F13" i="23"/>
  <c r="I12" i="25"/>
  <c r="A18" i="20"/>
  <c r="A18" i="21"/>
  <c r="E14" i="23"/>
  <c r="J12" i="25"/>
  <c r="B18" i="20"/>
  <c r="B18" i="21"/>
  <c r="F14" i="23"/>
  <c r="I13" i="25"/>
  <c r="J13" i="25"/>
  <c r="B19" i="20"/>
  <c r="B19" i="21"/>
  <c r="F15" i="23"/>
  <c r="I14" i="25"/>
  <c r="A20" i="20"/>
  <c r="A20" i="21"/>
  <c r="E16" i="23"/>
  <c r="J14" i="25"/>
  <c r="B20" i="20"/>
  <c r="B20" i="21"/>
  <c r="F16" i="23"/>
  <c r="I15" i="25"/>
  <c r="A21" i="20"/>
  <c r="A21" i="21"/>
  <c r="E17" i="23"/>
  <c r="J15" i="25"/>
  <c r="B21" i="20"/>
  <c r="B21" i="21"/>
  <c r="F17" i="23"/>
  <c r="I16" i="25"/>
  <c r="A22" i="20"/>
  <c r="J16" i="25"/>
  <c r="B22" i="20"/>
  <c r="B22" i="21"/>
  <c r="F18" i="23"/>
  <c r="I17" i="25"/>
  <c r="A23" i="20"/>
  <c r="A23" i="21"/>
  <c r="E19" i="23"/>
  <c r="J17" i="25"/>
  <c r="B23" i="20"/>
  <c r="B23" i="21"/>
  <c r="F19" i="23"/>
  <c r="I18" i="25"/>
  <c r="J18" i="25"/>
  <c r="B24" i="20"/>
  <c r="B24" i="21"/>
  <c r="F20" i="23"/>
  <c r="I19" i="25"/>
  <c r="A25" i="20"/>
  <c r="J19" i="25"/>
  <c r="B25" i="20"/>
  <c r="B25" i="21"/>
  <c r="F21" i="23"/>
  <c r="I20" i="25"/>
  <c r="A26" i="20"/>
  <c r="A26" i="21"/>
  <c r="E22" i="23"/>
  <c r="J20" i="25"/>
  <c r="B26" i="20"/>
  <c r="B26" i="21"/>
  <c r="F22" i="23"/>
  <c r="I21" i="25"/>
  <c r="J21" i="25"/>
  <c r="B27" i="20"/>
  <c r="B27" i="21"/>
  <c r="F23" i="23"/>
  <c r="I22" i="25"/>
  <c r="A28" i="20"/>
  <c r="A28" i="21"/>
  <c r="E24" i="23"/>
  <c r="J22" i="25"/>
  <c r="B28" i="20"/>
  <c r="B28" i="21"/>
  <c r="F24" i="23"/>
  <c r="I23" i="25"/>
  <c r="A29" i="20"/>
  <c r="J23" i="25"/>
  <c r="B29" i="20"/>
  <c r="B29" i="21"/>
  <c r="F25" i="23"/>
  <c r="I24" i="25"/>
  <c r="A30" i="20"/>
  <c r="J24" i="25"/>
  <c r="B30" i="20"/>
  <c r="B30" i="21"/>
  <c r="F26" i="23"/>
  <c r="I25" i="25"/>
  <c r="J25" i="25"/>
  <c r="B31" i="20"/>
  <c r="B31" i="21"/>
  <c r="F27" i="23"/>
  <c r="I26" i="25"/>
  <c r="A32" i="20"/>
  <c r="A32" i="21"/>
  <c r="E28" i="23"/>
  <c r="J26" i="25"/>
  <c r="B32" i="20"/>
  <c r="B32" i="21"/>
  <c r="F28" i="23"/>
  <c r="I27" i="25"/>
  <c r="A33" i="20"/>
  <c r="A33" i="21"/>
  <c r="E29" i="23"/>
  <c r="J27" i="25"/>
  <c r="B33" i="20"/>
  <c r="B33" i="21"/>
  <c r="F29" i="23"/>
  <c r="I28" i="25"/>
  <c r="A34" i="20"/>
  <c r="J28" i="25"/>
  <c r="B34" i="20"/>
  <c r="B34" i="21"/>
  <c r="F30" i="23"/>
  <c r="I29" i="25"/>
  <c r="A35" i="20"/>
  <c r="A35" i="21"/>
  <c r="E31" i="23"/>
  <c r="J29" i="25"/>
  <c r="B35" i="20"/>
  <c r="B35" i="21"/>
  <c r="F31" i="23"/>
  <c r="I30" i="25"/>
  <c r="A36" i="20"/>
  <c r="A36" i="21"/>
  <c r="E32" i="23"/>
  <c r="J30" i="25"/>
  <c r="B36" i="20"/>
  <c r="B36" i="21"/>
  <c r="F32" i="23"/>
  <c r="I31" i="25"/>
  <c r="A37" i="20"/>
  <c r="A37" i="21"/>
  <c r="E33" i="23"/>
  <c r="J31" i="25"/>
  <c r="B37" i="20"/>
  <c r="B37" i="21"/>
  <c r="F33" i="23"/>
  <c r="I32" i="25"/>
  <c r="A47" i="20"/>
  <c r="A38" i="21"/>
  <c r="E34" i="23"/>
  <c r="J32" i="25"/>
  <c r="B47" i="20"/>
  <c r="B38" i="21"/>
  <c r="F34" i="23"/>
  <c r="I33" i="25"/>
  <c r="A48" i="20"/>
  <c r="A39" i="21"/>
  <c r="E35" i="23"/>
  <c r="J33" i="25"/>
  <c r="B48" i="20"/>
  <c r="B39" i="21"/>
  <c r="F35" i="23"/>
  <c r="I34" i="25"/>
  <c r="A49" i="20"/>
  <c r="A40" i="21"/>
  <c r="E36" i="23"/>
  <c r="J34" i="25"/>
  <c r="B49" i="20"/>
  <c r="B40" i="21"/>
  <c r="F36" i="23"/>
  <c r="I35" i="25"/>
  <c r="A50" i="20"/>
  <c r="A41" i="21"/>
  <c r="E37" i="23"/>
  <c r="J35" i="25"/>
  <c r="B50" i="20"/>
  <c r="B41" i="21"/>
  <c r="F37" i="23"/>
  <c r="I36" i="25"/>
  <c r="A51" i="20"/>
  <c r="J36" i="25"/>
  <c r="B51" i="20"/>
  <c r="B42" i="21"/>
  <c r="F38" i="23"/>
  <c r="I37" i="25"/>
  <c r="A52" i="20"/>
  <c r="A43" i="21"/>
  <c r="E39" i="23"/>
  <c r="J37" i="25"/>
  <c r="B52" i="20"/>
  <c r="B43" i="21"/>
  <c r="F39" i="23"/>
  <c r="I38" i="25"/>
  <c r="A53" i="20"/>
  <c r="A44" i="21"/>
  <c r="E40" i="23"/>
  <c r="J38" i="25"/>
  <c r="B53" i="20"/>
  <c r="B44" i="21"/>
  <c r="F40" i="23"/>
  <c r="I39" i="25"/>
  <c r="A54" i="20"/>
  <c r="A45" i="21"/>
  <c r="E41" i="23"/>
  <c r="J39" i="25"/>
  <c r="B54" i="20"/>
  <c r="B45" i="21"/>
  <c r="F41" i="23"/>
  <c r="A60" i="21"/>
  <c r="B60" i="21"/>
  <c r="A61" i="21"/>
  <c r="B61" i="21"/>
  <c r="A62" i="21"/>
  <c r="B62" i="21"/>
  <c r="A63" i="21"/>
  <c r="B63" i="21"/>
  <c r="A64" i="21"/>
  <c r="B64" i="21"/>
  <c r="A65" i="21"/>
  <c r="B65" i="21"/>
  <c r="B66" i="21"/>
  <c r="B67" i="21"/>
  <c r="B69" i="21"/>
  <c r="B71" i="21"/>
  <c r="B72" i="21"/>
  <c r="A73" i="21"/>
  <c r="B73" i="21"/>
  <c r="J2" i="25"/>
  <c r="B8" i="20"/>
  <c r="B8" i="21"/>
  <c r="F4" i="23"/>
  <c r="I2" i="25"/>
  <c r="A8" i="20"/>
  <c r="I3" i="24"/>
  <c r="A9" i="18"/>
  <c r="A9" i="19"/>
  <c r="I5" i="23"/>
  <c r="J3" i="24"/>
  <c r="B9" i="18"/>
  <c r="B9" i="19"/>
  <c r="J5" i="23"/>
  <c r="I4" i="24"/>
  <c r="A10" i="18"/>
  <c r="A10" i="19"/>
  <c r="I6" i="23"/>
  <c r="J4" i="24"/>
  <c r="B10" i="18"/>
  <c r="B10" i="19"/>
  <c r="J6" i="23"/>
  <c r="I5" i="24"/>
  <c r="A11" i="18"/>
  <c r="A11" i="19"/>
  <c r="I7" i="23"/>
  <c r="J5" i="24"/>
  <c r="B11" i="18"/>
  <c r="B11" i="19"/>
  <c r="J7" i="23"/>
  <c r="I6" i="24"/>
  <c r="A12" i="18"/>
  <c r="A12" i="19"/>
  <c r="I8" i="23"/>
  <c r="J6" i="24"/>
  <c r="B12" i="18"/>
  <c r="B12" i="19"/>
  <c r="J8" i="23"/>
  <c r="I7" i="24"/>
  <c r="A13" i="18"/>
  <c r="A13" i="19"/>
  <c r="I9" i="23"/>
  <c r="J7" i="24"/>
  <c r="B13" i="18"/>
  <c r="B13" i="19"/>
  <c r="J9" i="23"/>
  <c r="I8" i="24"/>
  <c r="A14" i="18"/>
  <c r="A14" i="19"/>
  <c r="I10" i="23"/>
  <c r="J8" i="24"/>
  <c r="B14" i="18"/>
  <c r="B14" i="19"/>
  <c r="I9" i="24"/>
  <c r="A15" i="18"/>
  <c r="A15" i="19"/>
  <c r="I11" i="23"/>
  <c r="J9" i="24"/>
  <c r="B15" i="18"/>
  <c r="B15" i="19"/>
  <c r="J11" i="23"/>
  <c r="I10" i="24"/>
  <c r="A16" i="18"/>
  <c r="A16" i="19"/>
  <c r="I12" i="23"/>
  <c r="J10" i="24"/>
  <c r="B16" i="18"/>
  <c r="B16" i="19"/>
  <c r="J12" i="23"/>
  <c r="I11" i="24"/>
  <c r="A17" i="18"/>
  <c r="A17" i="19"/>
  <c r="I13" i="23"/>
  <c r="J11" i="24"/>
  <c r="B17" i="18"/>
  <c r="B17" i="19"/>
  <c r="J13" i="23"/>
  <c r="I12" i="24"/>
  <c r="A18" i="18"/>
  <c r="A18" i="19"/>
  <c r="I14" i="23"/>
  <c r="J12" i="24"/>
  <c r="B18" i="18"/>
  <c r="B18" i="19"/>
  <c r="J14" i="23"/>
  <c r="I13" i="24"/>
  <c r="A19" i="18"/>
  <c r="A19" i="19"/>
  <c r="I15" i="23"/>
  <c r="J13" i="24"/>
  <c r="B19" i="18"/>
  <c r="B19" i="19"/>
  <c r="J15" i="23"/>
  <c r="I14" i="24"/>
  <c r="A20" i="18"/>
  <c r="A20" i="19"/>
  <c r="I16" i="23"/>
  <c r="J14" i="24"/>
  <c r="B20" i="18"/>
  <c r="B20" i="19"/>
  <c r="J16" i="23"/>
  <c r="I15" i="24"/>
  <c r="A21" i="18"/>
  <c r="A21" i="19"/>
  <c r="I17" i="23"/>
  <c r="J15" i="24"/>
  <c r="B21" i="18"/>
  <c r="B21" i="19"/>
  <c r="J17" i="23"/>
  <c r="I16" i="24"/>
  <c r="A22" i="18"/>
  <c r="A22" i="19"/>
  <c r="I18" i="23"/>
  <c r="J16" i="24"/>
  <c r="B22" i="18"/>
  <c r="B22" i="19"/>
  <c r="J18" i="23"/>
  <c r="I17" i="24"/>
  <c r="A23" i="18"/>
  <c r="A23" i="19"/>
  <c r="I19" i="23"/>
  <c r="J17" i="24"/>
  <c r="B23" i="18"/>
  <c r="B23" i="19"/>
  <c r="J19" i="23"/>
  <c r="I18" i="24"/>
  <c r="A24" i="18"/>
  <c r="A24" i="19"/>
  <c r="I20" i="23"/>
  <c r="J18" i="24"/>
  <c r="B24" i="18"/>
  <c r="B24" i="19"/>
  <c r="J20" i="23"/>
  <c r="I19" i="24"/>
  <c r="A25" i="18"/>
  <c r="A25" i="19"/>
  <c r="I21" i="23"/>
  <c r="J19" i="24"/>
  <c r="B25" i="18"/>
  <c r="B25" i="19"/>
  <c r="J21" i="23"/>
  <c r="I20" i="24"/>
  <c r="A26" i="18"/>
  <c r="A26" i="19"/>
  <c r="I22" i="23"/>
  <c r="J20" i="24"/>
  <c r="B26" i="18"/>
  <c r="B26" i="19"/>
  <c r="J22" i="23"/>
  <c r="I21" i="24"/>
  <c r="A27" i="18"/>
  <c r="A27" i="19"/>
  <c r="I23" i="23"/>
  <c r="J21" i="24"/>
  <c r="B27" i="18"/>
  <c r="B27" i="19"/>
  <c r="J23" i="23"/>
  <c r="I22" i="24"/>
  <c r="A28" i="18"/>
  <c r="A28" i="19"/>
  <c r="I24" i="23"/>
  <c r="J22" i="24"/>
  <c r="B28" i="18"/>
  <c r="B28" i="19"/>
  <c r="J24" i="23"/>
  <c r="I23" i="24"/>
  <c r="A29" i="18"/>
  <c r="A29" i="19"/>
  <c r="I25" i="23"/>
  <c r="J23" i="24"/>
  <c r="B29" i="18"/>
  <c r="B29" i="19"/>
  <c r="J25" i="23"/>
  <c r="I24" i="24"/>
  <c r="A30" i="18"/>
  <c r="A30" i="19"/>
  <c r="I26" i="23"/>
  <c r="J24" i="24"/>
  <c r="B30" i="18"/>
  <c r="B30" i="19"/>
  <c r="J26" i="23"/>
  <c r="I25" i="24"/>
  <c r="A31" i="18"/>
  <c r="A31" i="19"/>
  <c r="I27" i="23"/>
  <c r="J25" i="24"/>
  <c r="B31" i="18"/>
  <c r="B31" i="19"/>
  <c r="J27" i="23"/>
  <c r="I26" i="24"/>
  <c r="A32" i="18"/>
  <c r="A32" i="19"/>
  <c r="I28" i="23"/>
  <c r="J26" i="24"/>
  <c r="B32" i="18"/>
  <c r="I27" i="24"/>
  <c r="A33" i="18"/>
  <c r="A33" i="19"/>
  <c r="I29" i="23"/>
  <c r="J27" i="24"/>
  <c r="B33" i="18"/>
  <c r="B33" i="19"/>
  <c r="J29" i="23"/>
  <c r="I28" i="24"/>
  <c r="A34" i="18"/>
  <c r="A34" i="19"/>
  <c r="I30" i="23"/>
  <c r="J28" i="24"/>
  <c r="B34" i="18"/>
  <c r="B34" i="19"/>
  <c r="J30" i="23"/>
  <c r="I29" i="24"/>
  <c r="A35" i="18"/>
  <c r="A35" i="19"/>
  <c r="I31" i="23"/>
  <c r="J29" i="24"/>
  <c r="B35" i="18"/>
  <c r="B35" i="19"/>
  <c r="J31" i="23"/>
  <c r="I30" i="24"/>
  <c r="A36" i="18"/>
  <c r="A36" i="19"/>
  <c r="I32" i="23"/>
  <c r="J30" i="24"/>
  <c r="B36" i="18"/>
  <c r="B36" i="19"/>
  <c r="J32" i="23"/>
  <c r="I31" i="24"/>
  <c r="A37" i="18"/>
  <c r="A37" i="19"/>
  <c r="I33" i="23"/>
  <c r="J31" i="24"/>
  <c r="B37" i="18"/>
  <c r="B37" i="19"/>
  <c r="J33" i="23"/>
  <c r="I32" i="24"/>
  <c r="A47" i="18"/>
  <c r="A38" i="19"/>
  <c r="I34" i="23"/>
  <c r="J32" i="24"/>
  <c r="B47" i="18"/>
  <c r="B38" i="19"/>
  <c r="J34" i="23"/>
  <c r="I33" i="24"/>
  <c r="A48" i="18"/>
  <c r="A39" i="19"/>
  <c r="I35" i="23"/>
  <c r="J33" i="24"/>
  <c r="B48" i="18"/>
  <c r="B39" i="19"/>
  <c r="J35" i="23"/>
  <c r="I34" i="24"/>
  <c r="A49" i="18"/>
  <c r="A40" i="19"/>
  <c r="I36" i="23"/>
  <c r="J34" i="24"/>
  <c r="B49" i="18"/>
  <c r="B40" i="19"/>
  <c r="J36" i="23"/>
  <c r="I35" i="24"/>
  <c r="A50" i="18"/>
  <c r="A41" i="19"/>
  <c r="I37" i="23"/>
  <c r="J35" i="24"/>
  <c r="B50" i="18"/>
  <c r="B41" i="19"/>
  <c r="J37" i="23"/>
  <c r="I36" i="24"/>
  <c r="A51" i="18"/>
  <c r="A42" i="19"/>
  <c r="I38" i="23"/>
  <c r="J36" i="24"/>
  <c r="B51" i="18"/>
  <c r="B42" i="19"/>
  <c r="J38" i="23"/>
  <c r="I37" i="24"/>
  <c r="A52" i="18"/>
  <c r="A43" i="19"/>
  <c r="I39" i="23"/>
  <c r="J37" i="24"/>
  <c r="B52" i="18"/>
  <c r="B43" i="19"/>
  <c r="J39" i="23"/>
  <c r="I38" i="24"/>
  <c r="A53" i="18"/>
  <c r="A44" i="19"/>
  <c r="I40" i="23"/>
  <c r="J38" i="24"/>
  <c r="B53" i="18"/>
  <c r="B44" i="19"/>
  <c r="J40" i="23"/>
  <c r="I39" i="24"/>
  <c r="A54" i="18"/>
  <c r="A45" i="19"/>
  <c r="I41" i="23"/>
  <c r="J39" i="24"/>
  <c r="B54" i="18"/>
  <c r="B45" i="19"/>
  <c r="J41" i="23"/>
  <c r="I40" i="24"/>
  <c r="A55" i="18"/>
  <c r="A46" i="19"/>
  <c r="I42" i="23"/>
  <c r="J40" i="24"/>
  <c r="B55" i="18"/>
  <c r="B46" i="19"/>
  <c r="J42" i="23"/>
  <c r="I41" i="24"/>
  <c r="A56" i="18"/>
  <c r="A47" i="19"/>
  <c r="I43" i="23"/>
  <c r="J41" i="24"/>
  <c r="B56" i="18"/>
  <c r="B47" i="19"/>
  <c r="J43" i="23"/>
  <c r="I42" i="24"/>
  <c r="A57" i="18"/>
  <c r="A48" i="19"/>
  <c r="I44" i="23"/>
  <c r="J42" i="24"/>
  <c r="B57" i="18"/>
  <c r="B48" i="19"/>
  <c r="J44" i="23"/>
  <c r="I43" i="24"/>
  <c r="A58" i="18"/>
  <c r="A49" i="19"/>
  <c r="I45" i="23"/>
  <c r="J43" i="24"/>
  <c r="B58" i="18"/>
  <c r="B49" i="19"/>
  <c r="J45" i="23"/>
  <c r="I44" i="24"/>
  <c r="A59" i="18"/>
  <c r="A50" i="19"/>
  <c r="I46" i="23"/>
  <c r="J44" i="24"/>
  <c r="B59" i="18"/>
  <c r="B50" i="19"/>
  <c r="J46" i="23"/>
  <c r="I45" i="24"/>
  <c r="A60" i="18"/>
  <c r="A60" i="19"/>
  <c r="I47" i="23"/>
  <c r="J45" i="24"/>
  <c r="B60" i="18"/>
  <c r="B60" i="19"/>
  <c r="J47" i="23"/>
  <c r="I46" i="24"/>
  <c r="A61" i="18"/>
  <c r="A61" i="19"/>
  <c r="I48" i="23"/>
  <c r="J46" i="24"/>
  <c r="B61" i="18"/>
  <c r="B61" i="19"/>
  <c r="J48" i="23"/>
  <c r="I47" i="24"/>
  <c r="A62" i="18"/>
  <c r="A62" i="19"/>
  <c r="I49" i="23"/>
  <c r="J47" i="24"/>
  <c r="B62" i="18"/>
  <c r="B62" i="19"/>
  <c r="J49" i="23"/>
  <c r="I48" i="24"/>
  <c r="A63" i="18"/>
  <c r="A63" i="19"/>
  <c r="I50" i="23"/>
  <c r="J48" i="24"/>
  <c r="B63" i="18"/>
  <c r="B63" i="19"/>
  <c r="J50" i="23"/>
  <c r="I49" i="24"/>
  <c r="A64" i="18"/>
  <c r="A64" i="19"/>
  <c r="I51" i="23"/>
  <c r="J49" i="24"/>
  <c r="B64" i="18"/>
  <c r="B64" i="19"/>
  <c r="J51" i="23"/>
  <c r="I50" i="24"/>
  <c r="A65" i="18"/>
  <c r="A65" i="19"/>
  <c r="I52" i="23"/>
  <c r="J50" i="24"/>
  <c r="B65" i="18"/>
  <c r="B65" i="19"/>
  <c r="J52" i="23"/>
  <c r="I51" i="24"/>
  <c r="A66" i="18"/>
  <c r="A66" i="19"/>
  <c r="I53" i="23"/>
  <c r="J51" i="24"/>
  <c r="B66" i="18"/>
  <c r="B66" i="19"/>
  <c r="J53" i="23"/>
  <c r="I52" i="24"/>
  <c r="A67" i="18"/>
  <c r="A67" i="19"/>
  <c r="I54" i="23"/>
  <c r="J52" i="24"/>
  <c r="B67" i="18"/>
  <c r="B67" i="19"/>
  <c r="J54" i="23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J2" i="24"/>
  <c r="B8" i="18"/>
  <c r="B8" i="19"/>
  <c r="J4" i="23"/>
  <c r="I2" i="24"/>
  <c r="A8" i="18"/>
  <c r="A8" i="19"/>
  <c r="I4" i="23"/>
  <c r="J3" i="23"/>
  <c r="T102" i="18"/>
  <c r="U102" i="18"/>
  <c r="F63" i="21"/>
  <c r="F64" i="21"/>
  <c r="F65" i="21"/>
  <c r="F66" i="21"/>
  <c r="F67" i="21"/>
  <c r="F68" i="21"/>
  <c r="F69" i="21"/>
  <c r="F70" i="21"/>
  <c r="F71" i="21"/>
  <c r="F72" i="21"/>
  <c r="E63" i="21"/>
  <c r="E64" i="21"/>
  <c r="E65" i="21"/>
  <c r="E66" i="21"/>
  <c r="E67" i="21"/>
  <c r="E68" i="21"/>
  <c r="E69" i="21"/>
  <c r="E70" i="21"/>
  <c r="E71" i="21"/>
  <c r="E72" i="21"/>
  <c r="D63" i="21"/>
  <c r="D64" i="21"/>
  <c r="D65" i="21"/>
  <c r="D66" i="21"/>
  <c r="D67" i="21"/>
  <c r="D68" i="21"/>
  <c r="D69" i="21"/>
  <c r="D70" i="21"/>
  <c r="D71" i="21"/>
  <c r="D72" i="21"/>
  <c r="T95" i="18"/>
  <c r="U95" i="18"/>
  <c r="T96" i="18"/>
  <c r="U96" i="18"/>
  <c r="T97" i="18"/>
  <c r="U97" i="18"/>
  <c r="T98" i="18"/>
  <c r="U98" i="18"/>
  <c r="T99" i="18"/>
  <c r="U99" i="18"/>
  <c r="T100" i="18"/>
  <c r="U100" i="18"/>
  <c r="T101" i="18"/>
  <c r="U101" i="18"/>
  <c r="E62" i="21"/>
  <c r="D62" i="21"/>
  <c r="E61" i="21"/>
  <c r="D61" i="21"/>
  <c r="E60" i="21"/>
  <c r="D60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F62" i="21"/>
  <c r="F61" i="21"/>
  <c r="T54" i="20"/>
  <c r="U54" i="20"/>
  <c r="F45" i="21"/>
  <c r="G41" i="23"/>
  <c r="T53" i="20"/>
  <c r="U53" i="20"/>
  <c r="F44" i="21"/>
  <c r="G40" i="23"/>
  <c r="T52" i="20"/>
  <c r="U52" i="20"/>
  <c r="F43" i="21"/>
  <c r="G39" i="23"/>
  <c r="T51" i="20"/>
  <c r="U51" i="20" s="1"/>
  <c r="F42" i="21" s="1"/>
  <c r="G38" i="23" s="1"/>
  <c r="T50" i="20"/>
  <c r="U50" i="20" s="1"/>
  <c r="F41" i="21" s="1"/>
  <c r="G37" i="23" s="1"/>
  <c r="T49" i="20"/>
  <c r="U49" i="20" s="1"/>
  <c r="F40" i="21" s="1"/>
  <c r="G36" i="23" s="1"/>
  <c r="T48" i="20"/>
  <c r="U48" i="20" s="1"/>
  <c r="F39" i="21" s="1"/>
  <c r="G35" i="23" s="1"/>
  <c r="T47" i="20"/>
  <c r="U47" i="20" s="1"/>
  <c r="F38" i="21" s="1"/>
  <c r="G34" i="23" s="1"/>
  <c r="T37" i="20"/>
  <c r="U37" i="20" s="1"/>
  <c r="F37" i="21" s="1"/>
  <c r="G33" i="23" s="1"/>
  <c r="T36" i="20"/>
  <c r="U36" i="20" s="1"/>
  <c r="F36" i="21" s="1"/>
  <c r="G32" i="23" s="1"/>
  <c r="T35" i="20"/>
  <c r="U35" i="20"/>
  <c r="F35" i="21"/>
  <c r="G31" i="23"/>
  <c r="T34" i="20"/>
  <c r="U34" i="20"/>
  <c r="F34" i="21"/>
  <c r="G30" i="23"/>
  <c r="T33" i="20"/>
  <c r="U33" i="20"/>
  <c r="F33" i="21"/>
  <c r="G29" i="23"/>
  <c r="T32" i="20"/>
  <c r="U32" i="20"/>
  <c r="F32" i="21"/>
  <c r="G28" i="23"/>
  <c r="T31" i="20"/>
  <c r="U31" i="20"/>
  <c r="T30" i="20"/>
  <c r="U30" i="20" s="1"/>
  <c r="F30" i="21" s="1"/>
  <c r="G26" i="23" s="1"/>
  <c r="T29" i="20"/>
  <c r="U29" i="20"/>
  <c r="F29" i="21" s="1"/>
  <c r="G25" i="23" s="1"/>
  <c r="T28" i="20"/>
  <c r="U28" i="20"/>
  <c r="F28" i="21"/>
  <c r="G24" i="23"/>
  <c r="T27" i="20"/>
  <c r="U27" i="20"/>
  <c r="F27" i="21" s="1"/>
  <c r="G23" i="23" s="1"/>
  <c r="T26" i="20"/>
  <c r="U26" i="20"/>
  <c r="F26" i="21" s="1"/>
  <c r="G22" i="23" s="1"/>
  <c r="T25" i="20"/>
  <c r="U25" i="20"/>
  <c r="F25" i="21" s="1"/>
  <c r="G21" i="23" s="1"/>
  <c r="T24" i="20"/>
  <c r="U24" i="20"/>
  <c r="F24" i="21" s="1"/>
  <c r="G20" i="23" s="1"/>
  <c r="T23" i="20"/>
  <c r="U23" i="20"/>
  <c r="F23" i="21" s="1"/>
  <c r="G19" i="23" s="1"/>
  <c r="T22" i="20"/>
  <c r="U22" i="20"/>
  <c r="F22" i="21" s="1"/>
  <c r="G18" i="23" s="1"/>
  <c r="T21" i="20"/>
  <c r="U21" i="20"/>
  <c r="F21" i="21" s="1"/>
  <c r="G17" i="23" s="1"/>
  <c r="T20" i="20"/>
  <c r="U20" i="20" s="1"/>
  <c r="F20" i="21" s="1"/>
  <c r="G16" i="23" s="1"/>
  <c r="T19" i="20"/>
  <c r="U19" i="20" s="1"/>
  <c r="T18" i="20"/>
  <c r="U18" i="20" s="1"/>
  <c r="F18" i="21" s="1"/>
  <c r="G14" i="23" s="1"/>
  <c r="T17" i="20"/>
  <c r="U17" i="20" s="1"/>
  <c r="F17" i="21" s="1"/>
  <c r="G13" i="23" s="1"/>
  <c r="T16" i="20"/>
  <c r="U16" i="20" s="1"/>
  <c r="F16" i="21" s="1"/>
  <c r="G12" i="23" s="1"/>
  <c r="T15" i="20"/>
  <c r="U15" i="20" s="1"/>
  <c r="F15" i="21" s="1"/>
  <c r="G11" i="23" s="1"/>
  <c r="T14" i="20"/>
  <c r="U14" i="20" s="1"/>
  <c r="F14" i="21" s="1"/>
  <c r="G10" i="23" s="1"/>
  <c r="T13" i="20"/>
  <c r="U13" i="20" s="1"/>
  <c r="F13" i="21" s="1"/>
  <c r="G9" i="23" s="1"/>
  <c r="T12" i="20"/>
  <c r="U12" i="20" s="1"/>
  <c r="F12" i="21" s="1"/>
  <c r="G8" i="23" s="1"/>
  <c r="T11" i="20"/>
  <c r="U11" i="20" s="1"/>
  <c r="F11" i="21" s="1"/>
  <c r="G7" i="23" s="1"/>
  <c r="T10" i="20"/>
  <c r="U10" i="20" s="1"/>
  <c r="F10" i="21" s="1"/>
  <c r="G6" i="23" s="1"/>
  <c r="T9" i="20"/>
  <c r="U9" i="20" s="1"/>
  <c r="F9" i="21" s="1"/>
  <c r="G5" i="23" s="1"/>
  <c r="T8" i="20"/>
  <c r="U8" i="20"/>
  <c r="E62" i="19"/>
  <c r="E63" i="19"/>
  <c r="E60" i="19"/>
  <c r="E61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3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8" i="19"/>
  <c r="B32" i="19"/>
  <c r="J28" i="23"/>
  <c r="J10" i="23"/>
  <c r="T87" i="18"/>
  <c r="U87" i="18"/>
  <c r="T88" i="18"/>
  <c r="U88" i="18"/>
  <c r="T89" i="18"/>
  <c r="U89" i="18"/>
  <c r="T90" i="18"/>
  <c r="U90" i="18"/>
  <c r="T91" i="18"/>
  <c r="U91" i="18"/>
  <c r="T92" i="18"/>
  <c r="U92" i="18"/>
  <c r="T93" i="18"/>
  <c r="U93" i="18"/>
  <c r="T94" i="18"/>
  <c r="U94" i="18"/>
  <c r="T48" i="18"/>
  <c r="U48" i="18" s="1"/>
  <c r="F39" i="19" s="1"/>
  <c r="K35" i="23" s="1"/>
  <c r="T49" i="18"/>
  <c r="U49" i="18" s="1"/>
  <c r="F40" i="19" s="1"/>
  <c r="K36" i="23" s="1"/>
  <c r="T50" i="18"/>
  <c r="U50" i="18" s="1"/>
  <c r="F41" i="19" s="1"/>
  <c r="K37" i="23" s="1"/>
  <c r="T51" i="18"/>
  <c r="U51" i="18" s="1"/>
  <c r="F42" i="19" s="1"/>
  <c r="K38" i="23" s="1"/>
  <c r="T52" i="18"/>
  <c r="U52" i="18" s="1"/>
  <c r="F43" i="19" s="1"/>
  <c r="K39" i="23" s="1"/>
  <c r="T53" i="18"/>
  <c r="U53" i="18" s="1"/>
  <c r="F44" i="19" s="1"/>
  <c r="K40" i="23" s="1"/>
  <c r="T54" i="18"/>
  <c r="U54" i="18" s="1"/>
  <c r="F45" i="19" s="1"/>
  <c r="K41" i="23" s="1"/>
  <c r="T55" i="18"/>
  <c r="U55" i="18" s="1"/>
  <c r="F46" i="19" s="1"/>
  <c r="K42" i="23" s="1"/>
  <c r="T56" i="18"/>
  <c r="U56" i="18" s="1"/>
  <c r="F47" i="19" s="1"/>
  <c r="K43" i="23" s="1"/>
  <c r="T57" i="18"/>
  <c r="U57" i="18" s="1"/>
  <c r="F48" i="19" s="1"/>
  <c r="K44" i="23" s="1"/>
  <c r="T58" i="18"/>
  <c r="U58" i="18" s="1"/>
  <c r="F49" i="19" s="1"/>
  <c r="K45" i="23" s="1"/>
  <c r="T59" i="18"/>
  <c r="U59" i="18" s="1"/>
  <c r="F50" i="19" s="1"/>
  <c r="K46" i="23" s="1"/>
  <c r="T60" i="18"/>
  <c r="U60" i="18" s="1"/>
  <c r="F60" i="19" s="1"/>
  <c r="K47" i="23" s="1"/>
  <c r="T61" i="18"/>
  <c r="U61" i="18" s="1"/>
  <c r="F61" i="19" s="1"/>
  <c r="K48" i="23" s="1"/>
  <c r="T62" i="18"/>
  <c r="U62" i="18" s="1"/>
  <c r="F62" i="19" s="1"/>
  <c r="K49" i="23" s="1"/>
  <c r="T63" i="18"/>
  <c r="U63" i="18" s="1"/>
  <c r="F63" i="19" s="1"/>
  <c r="K50" i="23" s="1"/>
  <c r="T9" i="18"/>
  <c r="U9" i="18" s="1"/>
  <c r="F9" i="19" s="1"/>
  <c r="K5" i="23" s="1"/>
  <c r="T10" i="18"/>
  <c r="U10" i="18" s="1"/>
  <c r="F10" i="19" s="1"/>
  <c r="K6" i="23" s="1"/>
  <c r="T11" i="18"/>
  <c r="U11" i="18" s="1"/>
  <c r="F11" i="19" s="1"/>
  <c r="K7" i="23" s="1"/>
  <c r="T12" i="18"/>
  <c r="U12" i="18" s="1"/>
  <c r="F12" i="19" s="1"/>
  <c r="K8" i="23" s="1"/>
  <c r="T13" i="18"/>
  <c r="U13" i="18" s="1"/>
  <c r="F13" i="19" s="1"/>
  <c r="K9" i="23" s="1"/>
  <c r="T14" i="18"/>
  <c r="U14" i="18" s="1"/>
  <c r="F14" i="19" s="1"/>
  <c r="K10" i="23" s="1"/>
  <c r="T15" i="18"/>
  <c r="U15" i="18" s="1"/>
  <c r="F15" i="19" s="1"/>
  <c r="K11" i="23" s="1"/>
  <c r="T16" i="18"/>
  <c r="U16" i="18" s="1"/>
  <c r="F16" i="19" s="1"/>
  <c r="K12" i="23" s="1"/>
  <c r="T17" i="18"/>
  <c r="U17" i="18" s="1"/>
  <c r="F17" i="19" s="1"/>
  <c r="K13" i="23" s="1"/>
  <c r="T18" i="18"/>
  <c r="U18" i="18" s="1"/>
  <c r="F18" i="19" s="1"/>
  <c r="K14" i="23" s="1"/>
  <c r="T19" i="18"/>
  <c r="U19" i="18" s="1"/>
  <c r="F19" i="19" s="1"/>
  <c r="K15" i="23" s="1"/>
  <c r="T20" i="18"/>
  <c r="U20" i="18" s="1"/>
  <c r="F20" i="19" s="1"/>
  <c r="K16" i="23" s="1"/>
  <c r="T21" i="18"/>
  <c r="U21" i="18" s="1"/>
  <c r="F21" i="19" s="1"/>
  <c r="K17" i="23" s="1"/>
  <c r="T22" i="18"/>
  <c r="U22" i="18" s="1"/>
  <c r="F22" i="19" s="1"/>
  <c r="K18" i="23" s="1"/>
  <c r="T23" i="18"/>
  <c r="U23" i="18" s="1"/>
  <c r="F23" i="19" s="1"/>
  <c r="K19" i="23" s="1"/>
  <c r="T24" i="18"/>
  <c r="U24" i="18" s="1"/>
  <c r="F24" i="19" s="1"/>
  <c r="K20" i="23" s="1"/>
  <c r="T25" i="18"/>
  <c r="U25" i="18" s="1"/>
  <c r="F25" i="19" s="1"/>
  <c r="K21" i="23" s="1"/>
  <c r="T26" i="18"/>
  <c r="U26" i="18" s="1"/>
  <c r="F26" i="19" s="1"/>
  <c r="K22" i="23" s="1"/>
  <c r="T27" i="18"/>
  <c r="U27" i="18" s="1"/>
  <c r="F27" i="19" s="1"/>
  <c r="K23" i="23" s="1"/>
  <c r="T28" i="18"/>
  <c r="U28" i="18"/>
  <c r="F28" i="19" s="1"/>
  <c r="K24" i="23" s="1"/>
  <c r="T29" i="18"/>
  <c r="U29" i="18" s="1"/>
  <c r="F29" i="19" s="1"/>
  <c r="K25" i="23" s="1"/>
  <c r="T30" i="18"/>
  <c r="U30" i="18"/>
  <c r="F30" i="19" s="1"/>
  <c r="K26" i="23" s="1"/>
  <c r="T31" i="18"/>
  <c r="U31" i="18"/>
  <c r="F31" i="19" s="1"/>
  <c r="K27" i="23" s="1"/>
  <c r="T32" i="18"/>
  <c r="U32" i="18" s="1"/>
  <c r="F32" i="19" s="1"/>
  <c r="K28" i="23" s="1"/>
  <c r="T33" i="18"/>
  <c r="U33" i="18"/>
  <c r="F33" i="19" s="1"/>
  <c r="K29" i="23" s="1"/>
  <c r="T34" i="18"/>
  <c r="U34" i="18"/>
  <c r="F34" i="19" s="1"/>
  <c r="K30" i="23" s="1"/>
  <c r="T35" i="18"/>
  <c r="U35" i="18"/>
  <c r="F35" i="19" s="1"/>
  <c r="K31" i="23" s="1"/>
  <c r="T36" i="18"/>
  <c r="U36" i="18" s="1"/>
  <c r="F36" i="19" s="1"/>
  <c r="K32" i="23" s="1"/>
  <c r="T37" i="18"/>
  <c r="U37" i="18" s="1"/>
  <c r="F37" i="19" s="1"/>
  <c r="K33" i="23" s="1"/>
  <c r="T86" i="18"/>
  <c r="U86" i="18"/>
  <c r="T47" i="18"/>
  <c r="U47" i="18" s="1"/>
  <c r="F38" i="19" s="1"/>
  <c r="K34" i="23" s="1"/>
  <c r="T8" i="18"/>
  <c r="U8" i="18" s="1"/>
  <c r="A42" i="21"/>
  <c r="E38" i="23"/>
  <c r="A34" i="21"/>
  <c r="E30" i="23"/>
  <c r="A31" i="20"/>
  <c r="A31" i="21"/>
  <c r="E27" i="23"/>
  <c r="A30" i="21"/>
  <c r="E26" i="23"/>
  <c r="A29" i="21"/>
  <c r="E25" i="23"/>
  <c r="A27" i="20"/>
  <c r="A27" i="21"/>
  <c r="E23" i="23"/>
  <c r="A25" i="21"/>
  <c r="E21" i="23"/>
  <c r="A24" i="20"/>
  <c r="A24" i="21"/>
  <c r="E20" i="23"/>
  <c r="A22" i="21"/>
  <c r="E18" i="23"/>
  <c r="A19" i="20"/>
  <c r="A19" i="21"/>
  <c r="E15" i="23"/>
  <c r="E13" i="23"/>
  <c r="A15" i="20"/>
  <c r="A15" i="21"/>
  <c r="E11" i="23"/>
  <c r="A13" i="20"/>
  <c r="A13" i="21"/>
  <c r="E9" i="23"/>
  <c r="A8" i="21"/>
  <c r="E4" i="23"/>
  <c r="A9" i="20"/>
  <c r="A9" i="21"/>
  <c r="E5" i="23"/>
  <c r="B70" i="21"/>
  <c r="A72" i="21"/>
  <c r="A69" i="21"/>
  <c r="A71" i="21"/>
  <c r="A70" i="21"/>
  <c r="A68" i="21"/>
  <c r="A67" i="21"/>
  <c r="A66" i="21"/>
  <c r="U12" i="27"/>
  <c r="F12" i="28"/>
  <c r="C8" i="23" s="1"/>
  <c r="U15" i="27"/>
  <c r="F15" i="28" s="1"/>
  <c r="C11" i="23" s="1"/>
  <c r="U26" i="27"/>
  <c r="F26" i="28" s="1"/>
  <c r="C22" i="23" s="1"/>
  <c r="F31" i="21"/>
  <c r="G27" i="23"/>
  <c r="F8" i="21"/>
  <c r="G4" i="23"/>
  <c r="C19" i="22" l="1"/>
  <c r="F19" i="21"/>
  <c r="G15" i="23" s="1"/>
  <c r="J19" i="22"/>
  <c r="F19" i="22"/>
  <c r="D19" i="22"/>
  <c r="H19" i="22"/>
  <c r="C18" i="22"/>
  <c r="J20" i="22"/>
  <c r="H20" i="22"/>
  <c r="F8" i="19"/>
  <c r="K4" i="23" s="1"/>
  <c r="D20" i="22"/>
  <c r="L20" i="22"/>
  <c r="F20" i="22"/>
  <c r="C20" i="22"/>
  <c r="L19" i="22"/>
  <c r="F11" i="28"/>
  <c r="C7" i="23" s="1"/>
  <c r="J18" i="22"/>
  <c r="K18" i="22" s="1"/>
  <c r="L18" i="22"/>
  <c r="D18" i="22"/>
  <c r="H18" i="22"/>
  <c r="F18" i="22"/>
  <c r="M18" i="22"/>
  <c r="E18" i="22"/>
  <c r="I18" i="22"/>
  <c r="G18" i="22"/>
  <c r="M19" i="22" l="1"/>
  <c r="E19" i="22"/>
  <c r="K19" i="22"/>
  <c r="I19" i="22"/>
  <c r="G19" i="22"/>
  <c r="M20" i="22"/>
  <c r="G20" i="22"/>
  <c r="K20" i="22"/>
  <c r="I20" i="22"/>
  <c r="E20" i="22"/>
  <c r="P20" i="22"/>
  <c r="N20" i="22" s="1"/>
  <c r="P19" i="22"/>
  <c r="N19" i="22" s="1"/>
  <c r="P18" i="22"/>
  <c r="R20" i="22" l="1"/>
  <c r="S20" i="22" s="1"/>
  <c r="O20" i="22"/>
  <c r="Q20" i="22"/>
  <c r="O19" i="22"/>
  <c r="R19" i="22"/>
  <c r="N18" i="22"/>
  <c r="S19" i="22" l="1"/>
  <c r="Q19" i="22"/>
  <c r="R18" i="22"/>
  <c r="O18" i="22"/>
  <c r="S18" i="22" l="1"/>
  <c r="Q18" i="22"/>
</calcChain>
</file>

<file path=xl/sharedStrings.xml><?xml version="1.0" encoding="utf-8"?>
<sst xmlns="http://schemas.openxmlformats.org/spreadsheetml/2006/main" count="1251" uniqueCount="307">
  <si>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</si>
  <si>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</si>
  <si>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</si>
  <si>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</si>
  <si>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</si>
  <si>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</si>
  <si>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</si>
  <si>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</si>
  <si>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</si>
  <si>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</si>
  <si>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</si>
  <si>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</si>
  <si>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</si>
  <si>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</si>
  <si>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</si>
  <si>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</si>
  <si>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</si>
  <si>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</si>
  <si>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</si>
  <si>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</si>
  <si>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</si>
  <si>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</si>
  <si>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</si>
  <si>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</si>
  <si>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</si>
  <si>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</si>
  <si>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</si>
  <si>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</si>
  <si>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</si>
  <si>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</si>
  <si>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</si>
  <si>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</si>
  <si>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</si>
  <si>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</si>
  <si>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</si>
  <si>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</si>
  <si>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</si>
  <si>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</si>
  <si>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</si>
  <si>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</si>
  <si>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</si>
  <si>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</si>
  <si>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</si>
  <si>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</si>
  <si>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</si>
  <si>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</si>
  <si>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</si>
  <si>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</si>
  <si>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</si>
  <si>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</si>
  <si>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NASTAVNIK: Prof. dr Milenko Mosurović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</si>
  <si>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</si>
  <si>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</si>
  <si>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</si>
  <si>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</si>
  <si>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</si>
  <si>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</si>
  <si>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</si>
  <si>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</si>
  <si>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</si>
  <si>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B</t>
  </si>
  <si>
    <t>2012</t>
  </si>
  <si>
    <t>2</t>
  </si>
  <si>
    <t>3</t>
  </si>
  <si>
    <t>4</t>
  </si>
  <si>
    <t>5</t>
  </si>
  <si>
    <t>Milica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</si>
  <si>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</si>
  <si>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</si>
  <si>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</si>
  <si>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</si>
  <si>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</si>
  <si>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</si>
  <si>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</si>
  <si>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</si>
  <si>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</si>
  <si>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</si>
  <si>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Perović</t>
  </si>
  <si>
    <t>15</t>
  </si>
  <si>
    <t>S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</si>
  <si>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</si>
  <si>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</si>
  <si>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</si>
  <si>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</si>
  <si>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</si>
  <si>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</si>
  <si>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</si>
  <si>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</si>
  <si>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</si>
  <si>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</si>
  <si>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</si>
  <si>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</si>
  <si>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</si>
  <si>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</si>
  <si>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</si>
  <si>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</si>
  <si>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</si>
  <si>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</si>
  <si>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</si>
  <si>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</si>
  <si>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</si>
  <si>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</si>
  <si>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</si>
  <si>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</si>
  <si>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</si>
  <si>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</si>
  <si>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</si>
  <si>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</si>
  <si>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</si>
  <si>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</si>
  <si>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</si>
  <si>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</si>
  <si>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</si>
  <si>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</si>
  <si>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</si>
  <si>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</si>
  <si>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49</t>
  </si>
  <si>
    <t>50</t>
  </si>
  <si>
    <t>Anđela</t>
  </si>
  <si>
    <t>Danilo</t>
  </si>
  <si>
    <t>Jovana</t>
  </si>
  <si>
    <t>Knežević</t>
  </si>
  <si>
    <t>l2</t>
  </si>
  <si>
    <t>l1</t>
  </si>
  <si>
    <t>l3</t>
  </si>
  <si>
    <t>2016</t>
  </si>
  <si>
    <t>Doc. dr Miljan Bigović</t>
  </si>
  <si>
    <t>Doc. dr Aleksandar Popović</t>
  </si>
  <si>
    <t>PREDMET: Uvod u matematičku logiku</t>
  </si>
  <si>
    <t>SARADNIK: Dragana Borović</t>
  </si>
  <si>
    <t>2017</t>
  </si>
  <si>
    <t>Marija</t>
  </si>
  <si>
    <t>Popović</t>
  </si>
  <si>
    <t>Vuk</t>
  </si>
  <si>
    <t>STUDIJSKI PROGRAM: Matematika i računarske nauke</t>
  </si>
  <si>
    <t>STUDIJE:  AKADEMSKE OSNOVNE - PMF-a</t>
  </si>
  <si>
    <t>Andrea</t>
  </si>
  <si>
    <t>Maraš</t>
  </si>
  <si>
    <t>STUDIJSKI PROGRAM: Matematika</t>
  </si>
  <si>
    <t>Uvod u matematičku logiku (B)</t>
  </si>
  <si>
    <t>Uvod u matematičku logiku (C)</t>
  </si>
  <si>
    <t>Uvod u matematičku logiku (A)</t>
  </si>
  <si>
    <t>Uvod u matematičku logiku</t>
  </si>
  <si>
    <t>Broj ECTS kredita
5</t>
  </si>
  <si>
    <t>BROJ ECTS KREDITA: 5</t>
  </si>
  <si>
    <t>Broj ECTS kredita
4</t>
  </si>
  <si>
    <t>BROJ ECTS KREDITA: 4</t>
  </si>
  <si>
    <t>Studijski program:  Matematika/Matematika i računarske nauke/ Računarske nauke</t>
  </si>
  <si>
    <t>Nemanja</t>
  </si>
  <si>
    <t>Radulović</t>
  </si>
  <si>
    <t>38</t>
  </si>
  <si>
    <t>Jovanović</t>
  </si>
  <si>
    <t>Vuković</t>
  </si>
  <si>
    <t>Lazar</t>
  </si>
  <si>
    <t>Bulatović</t>
  </si>
  <si>
    <t>Jelena</t>
  </si>
  <si>
    <t>Petar</t>
  </si>
  <si>
    <t>SARADNIK: Mrs Dragana Borović</t>
  </si>
  <si>
    <t>2019</t>
  </si>
  <si>
    <t>Miladinović</t>
  </si>
  <si>
    <t>Gogić</t>
  </si>
  <si>
    <t>Matija</t>
  </si>
  <si>
    <t>Sara</t>
  </si>
  <si>
    <t>Medojević</t>
  </si>
  <si>
    <t>Vujanović</t>
  </si>
  <si>
    <t>Nikolina</t>
  </si>
  <si>
    <t>Kljajević</t>
  </si>
  <si>
    <t>Lejla</t>
  </si>
  <si>
    <t>Raičević</t>
  </si>
  <si>
    <t>Ksenija</t>
  </si>
  <si>
    <t>Filip</t>
  </si>
  <si>
    <t>Rakočević</t>
  </si>
  <si>
    <t>Vukićević</t>
  </si>
  <si>
    <t>Stijović</t>
  </si>
  <si>
    <t>Vukčević</t>
  </si>
  <si>
    <t>Vujović</t>
  </si>
  <si>
    <t>Mirković</t>
  </si>
  <si>
    <t>Mihailo</t>
  </si>
  <si>
    <t>Bojanović</t>
  </si>
  <si>
    <t>Mia</t>
  </si>
  <si>
    <t>Teodora</t>
  </si>
  <si>
    <t>Gačević</t>
  </si>
  <si>
    <t>2020</t>
  </si>
  <si>
    <t>Vasilija</t>
  </si>
  <si>
    <t>Medar</t>
  </si>
  <si>
    <t>Nikita</t>
  </si>
  <si>
    <t>Joksimović</t>
  </si>
  <si>
    <t>Helena</t>
  </si>
  <si>
    <t>Anisa</t>
  </si>
  <si>
    <t>Murić</t>
  </si>
  <si>
    <t>Suzana</t>
  </si>
  <si>
    <t>Jocović</t>
  </si>
  <si>
    <t>Hrvaćanin</t>
  </si>
  <si>
    <t>Ana</t>
  </si>
  <si>
    <t>Stožinić</t>
  </si>
  <si>
    <t>Amela</t>
  </si>
  <si>
    <t>Kujović</t>
  </si>
  <si>
    <t>Markiša</t>
  </si>
  <si>
    <t>Vukadinović</t>
  </si>
  <si>
    <t>Damjanović</t>
  </si>
  <si>
    <t>Bećović</t>
  </si>
  <si>
    <t>Pavle</t>
  </si>
  <si>
    <t>Tomanović</t>
  </si>
  <si>
    <t>Bubanja</t>
  </si>
  <si>
    <t>Jovan</t>
  </si>
  <si>
    <t>Boljević</t>
  </si>
  <si>
    <t>Edita</t>
  </si>
  <si>
    <t>Ćatović</t>
  </si>
  <si>
    <t>Slađana</t>
  </si>
  <si>
    <t>Miljanić Marković</t>
  </si>
  <si>
    <t>Mijović</t>
  </si>
  <si>
    <t>Ajlan</t>
  </si>
  <si>
    <t>Zajmović</t>
  </si>
  <si>
    <t>Aćim</t>
  </si>
  <si>
    <t>Tubić</t>
  </si>
  <si>
    <t>Bekir</t>
  </si>
  <si>
    <t>Ramdedović</t>
  </si>
  <si>
    <t>Dabetić</t>
  </si>
  <si>
    <t>Monika</t>
  </si>
  <si>
    <t>Novaković</t>
  </si>
  <si>
    <t>Mensud</t>
  </si>
  <si>
    <t>Radončić</t>
  </si>
  <si>
    <t>Janković</t>
  </si>
  <si>
    <t>Danijela</t>
  </si>
  <si>
    <t>Đurišić</t>
  </si>
  <si>
    <t>Bečić</t>
  </si>
  <si>
    <t>Stevan</t>
  </si>
  <si>
    <t>Miličković</t>
  </si>
  <si>
    <t>Ivan</t>
  </si>
  <si>
    <t>Đorđije</t>
  </si>
  <si>
    <t>Drašković</t>
  </si>
  <si>
    <t>Borozan</t>
  </si>
  <si>
    <t>Milutin</t>
  </si>
  <si>
    <t>Maša</t>
  </si>
  <si>
    <t>Mirjana</t>
  </si>
  <si>
    <t>Albijanić</t>
  </si>
  <si>
    <t>Jakovljević</t>
  </si>
  <si>
    <t>Ilija</t>
  </si>
  <si>
    <t>Šutović</t>
  </si>
  <si>
    <t>Tamindžić</t>
  </si>
  <si>
    <t>Irfan</t>
  </si>
  <si>
    <t>Palamar</t>
  </si>
  <si>
    <t>Stijepović</t>
  </si>
  <si>
    <t>Raduša</t>
  </si>
  <si>
    <t>Arijana</t>
  </si>
  <si>
    <t>Goda</t>
  </si>
  <si>
    <t>Miralem</t>
  </si>
  <si>
    <t>Dizdarević</t>
  </si>
  <si>
    <t>Đorđe</t>
  </si>
  <si>
    <t>Veljović</t>
  </si>
  <si>
    <t>Nikolić</t>
  </si>
  <si>
    <t>Dragišić</t>
  </si>
  <si>
    <t>Ivanović</t>
  </si>
  <si>
    <t>Mrdak</t>
  </si>
  <si>
    <t>Murišić</t>
  </si>
  <si>
    <t>Bošković</t>
  </si>
  <si>
    <t>Balša</t>
  </si>
  <si>
    <t>Dajković</t>
  </si>
  <si>
    <t>Simo</t>
  </si>
  <si>
    <t>Radović</t>
  </si>
  <si>
    <t>Alković</t>
  </si>
  <si>
    <t>Strahinja</t>
  </si>
  <si>
    <t>Đilas</t>
  </si>
  <si>
    <t>Jana</t>
  </si>
  <si>
    <t>Milačić</t>
  </si>
  <si>
    <t>Jović</t>
  </si>
  <si>
    <t>Kankaraš</t>
  </si>
  <si>
    <t>Nevena</t>
  </si>
  <si>
    <t>Grdinić</t>
  </si>
  <si>
    <t>Marković</t>
  </si>
  <si>
    <t>Šćekić</t>
  </si>
  <si>
    <t>Petrušić</t>
  </si>
  <si>
    <t>Aničić</t>
  </si>
  <si>
    <t>Tovjanin</t>
  </si>
  <si>
    <t>Klimenko</t>
  </si>
  <si>
    <t>Vujičić</t>
  </si>
  <si>
    <t>Todorović</t>
  </si>
  <si>
    <t>Bulajić</t>
  </si>
  <si>
    <t>Tea</t>
  </si>
  <si>
    <t>Vesković</t>
  </si>
  <si>
    <t>Mrdović</t>
  </si>
  <si>
    <t>Lucija</t>
  </si>
  <si>
    <t>Brnović</t>
  </si>
  <si>
    <t>Dušan</t>
  </si>
  <si>
    <t>Ivona</t>
  </si>
  <si>
    <t>Ćetković</t>
  </si>
  <si>
    <t>Radivoje</t>
  </si>
  <si>
    <t>Simonović</t>
  </si>
  <si>
    <t>Hamza</t>
  </si>
  <si>
    <t>Hot</t>
  </si>
  <si>
    <t>Dragan</t>
  </si>
  <si>
    <t>Pehar</t>
  </si>
  <si>
    <t>Bazović</t>
  </si>
  <si>
    <t>Perošević</t>
  </si>
  <si>
    <t>Vladana</t>
  </si>
  <si>
    <t>51</t>
  </si>
  <si>
    <t>Đurković</t>
  </si>
  <si>
    <t>54</t>
  </si>
  <si>
    <t>Emir</t>
  </si>
  <si>
    <t>Hadžajlić</t>
  </si>
  <si>
    <t>55</t>
  </si>
  <si>
    <t>Novo</t>
  </si>
  <si>
    <t>Rašović</t>
  </si>
  <si>
    <t>Bodin</t>
  </si>
  <si>
    <t>Orlandić</t>
  </si>
  <si>
    <t>2020/21</t>
  </si>
  <si>
    <t>SARADNIK: Velimir Ćorović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</si>
</sst>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charset val="238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43" applyNumberFormat="0" applyAlignment="0" applyProtection="0"/>
    <xf numFmtId="0" fontId="26" fillId="29" borderId="44" applyNumberFormat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0" borderId="45" applyNumberFormat="0" applyFill="0" applyAlignment="0" applyProtection="0"/>
    <xf numFmtId="0" fontId="30" fillId="0" borderId="46" applyNumberFormat="0" applyFill="0" applyAlignment="0" applyProtection="0"/>
    <xf numFmtId="0" fontId="31" fillId="0" borderId="47" applyNumberFormat="0" applyFill="0" applyAlignment="0" applyProtection="0"/>
    <xf numFmtId="0" fontId="31" fillId="0" borderId="0" applyNumberFormat="0" applyFill="0" applyBorder="0" applyAlignment="0" applyProtection="0"/>
    <xf numFmtId="0" fontId="32" fillId="31" borderId="43" applyNumberFormat="0" applyAlignment="0" applyProtection="0"/>
    <xf numFmtId="0" fontId="33" fillId="0" borderId="48" applyNumberFormat="0" applyFill="0" applyAlignment="0" applyProtection="0"/>
    <xf numFmtId="0" fontId="34" fillId="32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" fillId="0" borderId="0"/>
    <xf numFmtId="0" fontId="22" fillId="33" borderId="49" applyNumberFormat="0" applyFont="0" applyAlignment="0" applyProtection="0"/>
    <xf numFmtId="0" fontId="35" fillId="28" borderId="50" applyNumberFormat="0" applyAlignment="0" applyProtection="0"/>
    <xf numFmtId="0" fontId="36" fillId="0" borderId="0" applyNumberFormat="0" applyFill="0" applyBorder="0" applyAlignment="0" applyProtection="0"/>
    <xf numFmtId="0" fontId="37" fillId="0" borderId="51" applyNumberFormat="0" applyFill="0" applyAlignment="0" applyProtection="0"/>
    <xf numFmtId="0" fontId="38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40"/>
    <xf numFmtId="0" fontId="2" fillId="0" borderId="0" xfId="40" applyAlignment="1">
      <alignment horizontal="center"/>
    </xf>
    <xf numFmtId="0" fontId="2" fillId="0" borderId="1" xfId="40" applyBorder="1" applyAlignment="1">
      <alignment vertical="center"/>
    </xf>
    <xf numFmtId="0" fontId="11" fillId="0" borderId="2" xfId="40" applyFont="1" applyBorder="1" applyAlignment="1">
      <alignment horizontal="center" vertical="center" wrapText="1"/>
    </xf>
    <xf numFmtId="0" fontId="5" fillId="0" borderId="2" xfId="40" applyFont="1" applyBorder="1" applyAlignment="1">
      <alignment horizontal="center" vertical="center"/>
    </xf>
    <xf numFmtId="0" fontId="4" fillId="0" borderId="1" xfId="40" applyFont="1" applyBorder="1"/>
    <xf numFmtId="0" fontId="2" fillId="0" borderId="1" xfId="40" applyNumberFormat="1" applyBorder="1" applyAlignment="1">
      <alignment horizontal="center"/>
    </xf>
    <xf numFmtId="0" fontId="4" fillId="0" borderId="1" xfId="40" applyFont="1" applyBorder="1" applyAlignment="1">
      <alignment horizontal="center"/>
    </xf>
    <xf numFmtId="0" fontId="2" fillId="0" borderId="1" xfId="40" applyNumberFormat="1" applyBorder="1"/>
    <xf numFmtId="0" fontId="4" fillId="0" borderId="1" xfId="40" applyFont="1" applyBorder="1" applyAlignment="1">
      <alignment horizontal="right"/>
    </xf>
    <xf numFmtId="0" fontId="2" fillId="0" borderId="2" xfId="40" applyNumberFormat="1" applyBorder="1" applyAlignment="1">
      <alignment horizontal="center"/>
    </xf>
    <xf numFmtId="0" fontId="12" fillId="0" borderId="0" xfId="40" applyFont="1"/>
    <xf numFmtId="0" fontId="14" fillId="2" borderId="1" xfId="38" applyFont="1" applyFill="1" applyBorder="1" applyAlignment="1">
      <alignment horizontal="left" vertical="center" wrapText="1"/>
    </xf>
    <xf numFmtId="0" fontId="1" fillId="0" borderId="0" xfId="38" applyAlignment="1">
      <alignment horizontal="left" vertical="center"/>
    </xf>
    <xf numFmtId="0" fontId="1" fillId="0" borderId="0" xfId="38"/>
    <xf numFmtId="0" fontId="1" fillId="0" borderId="0" xfId="38" applyAlignment="1">
      <alignment horizontal="center" vertical="center"/>
    </xf>
    <xf numFmtId="0" fontId="16" fillId="0" borderId="3" xfId="38" applyFont="1" applyBorder="1" applyAlignment="1">
      <alignment horizontal="center" vertical="center" wrapText="1"/>
    </xf>
    <xf numFmtId="0" fontId="16" fillId="0" borderId="4" xfId="38" applyFont="1" applyBorder="1" applyAlignment="1">
      <alignment horizontal="center" vertical="center" wrapText="1"/>
    </xf>
    <xf numFmtId="0" fontId="1" fillId="0" borderId="5" xfId="38" applyBorder="1" applyAlignment="1">
      <alignment horizontal="center"/>
    </xf>
    <xf numFmtId="0" fontId="14" fillId="0" borderId="0" xfId="38" applyFont="1" applyBorder="1" applyAlignment="1">
      <alignment horizontal="right" vertical="top" wrapText="1"/>
    </xf>
    <xf numFmtId="0" fontId="1" fillId="0" borderId="0" xfId="38" applyFont="1"/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8" fillId="0" borderId="0" xfId="40" applyFont="1" applyAlignment="1">
      <alignment horizontal="center"/>
    </xf>
    <xf numFmtId="0" fontId="14" fillId="0" borderId="6" xfId="40" applyFont="1" applyBorder="1" applyAlignment="1">
      <alignment horizontal="center" wrapText="1"/>
    </xf>
    <xf numFmtId="0" fontId="14" fillId="0" borderId="7" xfId="40" applyFont="1" applyBorder="1" applyAlignment="1">
      <alignment horizontal="center" wrapText="1"/>
    </xf>
    <xf numFmtId="0" fontId="14" fillId="0" borderId="8" xfId="40" applyFont="1" applyBorder="1" applyAlignment="1">
      <alignment horizontal="center" wrapText="1"/>
    </xf>
    <xf numFmtId="0" fontId="14" fillId="0" borderId="9" xfId="40" applyFont="1" applyBorder="1" applyAlignment="1">
      <alignment horizontal="center" wrapText="1"/>
    </xf>
    <xf numFmtId="0" fontId="14" fillId="0" borderId="10" xfId="40" applyFont="1" applyBorder="1" applyAlignment="1">
      <alignment horizontal="center" wrapText="1"/>
    </xf>
    <xf numFmtId="0" fontId="14" fillId="0" borderId="11" xfId="40" applyFont="1" applyBorder="1" applyAlignment="1">
      <alignment wrapText="1"/>
    </xf>
    <xf numFmtId="0" fontId="14" fillId="0" borderId="11" xfId="40" applyFont="1" applyBorder="1" applyAlignment="1">
      <alignment horizontal="center" wrapText="1"/>
    </xf>
    <xf numFmtId="0" fontId="14" fillId="0" borderId="12" xfId="40" applyFont="1" applyBorder="1" applyAlignment="1">
      <alignment horizontal="center" wrapText="1"/>
    </xf>
    <xf numFmtId="0" fontId="14" fillId="0" borderId="13" xfId="40" applyFont="1" applyBorder="1" applyAlignment="1">
      <alignment horizontal="center" wrapText="1"/>
    </xf>
    <xf numFmtId="0" fontId="14" fillId="0" borderId="8" xfId="40" applyFont="1" applyBorder="1" applyAlignment="1">
      <alignment wrapText="1"/>
    </xf>
    <xf numFmtId="0" fontId="14" fillId="0" borderId="0" xfId="40" applyFont="1" applyBorder="1" applyAlignment="1">
      <alignment horizontal="center" wrapText="1"/>
    </xf>
    <xf numFmtId="0" fontId="14" fillId="0" borderId="0" xfId="40" applyFont="1" applyBorder="1" applyAlignment="1">
      <alignment wrapText="1"/>
    </xf>
    <xf numFmtId="49" fontId="1" fillId="0" borderId="5" xfId="38" applyNumberFormat="1" applyFont="1" applyBorder="1" applyAlignment="1">
      <alignment horizontal="right"/>
    </xf>
    <xf numFmtId="0" fontId="2" fillId="0" borderId="0" xfId="39"/>
    <xf numFmtId="0" fontId="2" fillId="0" borderId="0" xfId="39" applyAlignment="1">
      <alignment horizontal="center"/>
    </xf>
    <xf numFmtId="0" fontId="2" fillId="0" borderId="1" xfId="39" applyBorder="1" applyAlignment="1">
      <alignment vertical="center"/>
    </xf>
    <xf numFmtId="0" fontId="11" fillId="0" borderId="14" xfId="39" applyFont="1" applyBorder="1" applyAlignment="1">
      <alignment horizontal="center" vertical="center" wrapText="1"/>
    </xf>
    <xf numFmtId="0" fontId="5" fillId="0" borderId="14" xfId="39" applyFont="1" applyBorder="1" applyAlignment="1">
      <alignment horizontal="center" vertical="center"/>
    </xf>
    <xf numFmtId="0" fontId="4" fillId="0" borderId="15" xfId="39" applyFont="1" applyBorder="1"/>
    <xf numFmtId="0" fontId="2" fillId="0" borderId="2" xfId="39" applyNumberFormat="1" applyBorder="1" applyAlignment="1">
      <alignment horizontal="center"/>
    </xf>
    <xf numFmtId="0" fontId="4" fillId="0" borderId="16" xfId="39" applyFont="1" applyBorder="1" applyAlignment="1">
      <alignment horizontal="center"/>
    </xf>
    <xf numFmtId="0" fontId="2" fillId="0" borderId="2" xfId="39" applyNumberFormat="1" applyBorder="1"/>
    <xf numFmtId="0" fontId="4" fillId="0" borderId="0" xfId="39" applyFont="1" applyAlignment="1">
      <alignment horizontal="right"/>
    </xf>
    <xf numFmtId="0" fontId="4" fillId="0" borderId="1" xfId="39" applyFont="1" applyBorder="1"/>
    <xf numFmtId="0" fontId="2" fillId="0" borderId="1" xfId="39" applyNumberFormat="1" applyBorder="1" applyAlignment="1">
      <alignment horizontal="center"/>
    </xf>
    <xf numFmtId="0" fontId="4" fillId="0" borderId="1" xfId="39" applyFont="1" applyBorder="1" applyAlignment="1">
      <alignment horizontal="center"/>
    </xf>
    <xf numFmtId="0" fontId="2" fillId="0" borderId="1" xfId="39" applyNumberFormat="1" applyBorder="1"/>
    <xf numFmtId="0" fontId="4" fillId="0" borderId="1" xfId="39" applyFont="1" applyBorder="1" applyAlignment="1">
      <alignment horizontal="right"/>
    </xf>
    <xf numFmtId="0" fontId="2" fillId="0" borderId="17" xfId="39" applyNumberFormat="1" applyBorder="1" applyAlignment="1">
      <alignment horizontal="center"/>
    </xf>
    <xf numFmtId="0" fontId="7" fillId="0" borderId="1" xfId="39" applyNumberFormat="1" applyFont="1" applyFill="1" applyBorder="1" applyAlignment="1">
      <alignment horizontal="center"/>
    </xf>
    <xf numFmtId="0" fontId="7" fillId="0" borderId="1" xfId="39" applyNumberFormat="1" applyFont="1" applyBorder="1"/>
    <xf numFmtId="0" fontId="12" fillId="0" borderId="0" xfId="39" applyFont="1"/>
    <xf numFmtId="164" fontId="1" fillId="0" borderId="5" xfId="38" applyNumberFormat="1" applyBorder="1" applyAlignment="1">
      <alignment horizontal="center"/>
    </xf>
    <xf numFmtId="49" fontId="1" fillId="0" borderId="1" xfId="38" applyNumberFormat="1" applyFont="1" applyBorder="1" applyAlignment="1">
      <alignment horizontal="right"/>
    </xf>
    <xf numFmtId="0" fontId="2" fillId="0" borderId="0" xfId="40" applyFont="1"/>
    <xf numFmtId="0" fontId="4" fillId="0" borderId="0" xfId="40" applyFont="1"/>
    <xf numFmtId="0" fontId="1" fillId="0" borderId="0" xfId="40" applyFon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39" fillId="34" borderId="0" xfId="40" applyFont="1" applyFill="1"/>
    <xf numFmtId="0" fontId="1" fillId="0" borderId="1" xfId="39" applyNumberFormat="1" applyFont="1" applyBorder="1" applyAlignment="1">
      <alignment horizontal="right"/>
    </xf>
    <xf numFmtId="0" fontId="2" fillId="0" borderId="1" xfId="39" applyNumberFormat="1" applyBorder="1" applyAlignment="1">
      <alignment horizontal="right"/>
    </xf>
    <xf numFmtId="0" fontId="4" fillId="0" borderId="0" xfId="0" applyFont="1"/>
    <xf numFmtId="0" fontId="1" fillId="0" borderId="1" xfId="40" applyNumberFormat="1" applyFont="1" applyBorder="1"/>
    <xf numFmtId="0" fontId="22" fillId="0" borderId="0" xfId="37"/>
    <xf numFmtId="0" fontId="22" fillId="0" borderId="0" xfId="37"/>
    <xf numFmtId="0" fontId="8" fillId="0" borderId="0" xfId="40" applyFont="1" applyAlignment="1"/>
    <xf numFmtId="0" fontId="14" fillId="0" borderId="18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14" fillId="0" borderId="20" xfId="40" applyFont="1" applyBorder="1" applyAlignment="1">
      <alignment horizontal="center" wrapText="1"/>
    </xf>
    <xf numFmtId="0" fontId="0" fillId="0" borderId="1" xfId="0" applyNumberFormat="1" applyBorder="1"/>
    <xf numFmtId="0" fontId="14" fillId="0" borderId="19" xfId="40" applyFont="1" applyBorder="1" applyAlignment="1">
      <alignment horizontal="left" wrapText="1"/>
    </xf>
    <xf numFmtId="0" fontId="14" fillId="0" borderId="21" xfId="40" applyFont="1" applyBorder="1" applyAlignment="1">
      <alignment horizontal="center" wrapText="1"/>
    </xf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1" fillId="0" borderId="1" xfId="39" applyNumberFormat="1" applyFont="1" applyBorder="1"/>
    <xf numFmtId="1" fontId="1" fillId="0" borderId="5" xfId="38" applyNumberFormat="1" applyBorder="1" applyAlignment="1">
      <alignment horizontal="center"/>
    </xf>
    <xf numFmtId="0" fontId="3" fillId="0" borderId="1" xfId="39" applyFont="1" applyBorder="1" applyAlignment="1">
      <alignment horizontal="left" vertical="center"/>
    </xf>
    <xf numFmtId="0" fontId="4" fillId="2" borderId="1" xfId="39" applyFont="1" applyFill="1" applyBorder="1" applyAlignment="1"/>
    <xf numFmtId="0" fontId="5" fillId="0" borderId="17" xfId="39" applyFont="1" applyBorder="1" applyAlignment="1" applyProtection="1">
      <alignment horizontal="left" vertical="center"/>
      <protection locked="0"/>
    </xf>
    <xf numFmtId="0" fontId="5" fillId="0" borderId="22" xfId="39" applyFont="1" applyBorder="1" applyAlignment="1" applyProtection="1">
      <alignment horizontal="left" vertical="center"/>
      <protection locked="0"/>
    </xf>
    <xf numFmtId="0" fontId="2" fillId="0" borderId="22" xfId="39" applyBorder="1" applyAlignment="1">
      <alignment horizontal="left" vertical="center"/>
    </xf>
    <xf numFmtId="0" fontId="2" fillId="0" borderId="23" xfId="39" applyBorder="1" applyAlignment="1">
      <alignment horizontal="left" vertical="center"/>
    </xf>
    <xf numFmtId="0" fontId="6" fillId="0" borderId="17" xfId="39" applyFont="1" applyBorder="1" applyAlignment="1" applyProtection="1">
      <alignment horizontal="left" vertical="center"/>
      <protection locked="0"/>
    </xf>
    <xf numFmtId="0" fontId="6" fillId="0" borderId="22" xfId="39" applyFont="1" applyBorder="1" applyAlignment="1" applyProtection="1">
      <alignment horizontal="left" vertical="center"/>
      <protection locked="0"/>
    </xf>
    <xf numFmtId="0" fontId="7" fillId="0" borderId="22" xfId="39" applyFont="1" applyBorder="1" applyAlignment="1">
      <alignment horizontal="left" vertical="center"/>
    </xf>
    <xf numFmtId="0" fontId="7" fillId="0" borderId="23" xfId="39" applyFont="1" applyBorder="1" applyAlignment="1">
      <alignment horizontal="left" vertical="center"/>
    </xf>
    <xf numFmtId="0" fontId="8" fillId="0" borderId="1" xfId="39" applyFont="1" applyBorder="1" applyAlignment="1"/>
    <xf numFmtId="0" fontId="7" fillId="0" borderId="1" xfId="39" applyFont="1" applyBorder="1" applyAlignment="1">
      <alignment horizontal="center" vertical="top" wrapText="1"/>
    </xf>
    <xf numFmtId="0" fontId="4" fillId="0" borderId="1" xfId="39" applyFont="1" applyBorder="1" applyAlignment="1">
      <alignment horizontal="left"/>
    </xf>
    <xf numFmtId="0" fontId="4" fillId="0" borderId="1" xfId="39" applyFont="1" applyBorder="1" applyAlignment="1"/>
    <xf numFmtId="0" fontId="7" fillId="0" borderId="1" xfId="39" applyFont="1" applyBorder="1" applyAlignment="1">
      <alignment horizontal="center" vertical="center" wrapText="1"/>
    </xf>
    <xf numFmtId="0" fontId="7" fillId="0" borderId="1" xfId="39" applyFont="1" applyBorder="1" applyAlignment="1">
      <alignment vertical="center"/>
    </xf>
    <xf numFmtId="0" fontId="7" fillId="0" borderId="14" xfId="39" applyFont="1" applyBorder="1" applyAlignment="1">
      <alignment vertical="center"/>
    </xf>
    <xf numFmtId="0" fontId="9" fillId="0" borderId="1" xfId="39" applyFont="1" applyBorder="1" applyAlignment="1">
      <alignment horizontal="center" vertical="center" wrapText="1"/>
    </xf>
    <xf numFmtId="0" fontId="2" fillId="0" borderId="1" xfId="39" applyBorder="1" applyAlignment="1">
      <alignment vertical="center"/>
    </xf>
    <xf numFmtId="0" fontId="2" fillId="0" borderId="14" xfId="39" applyBorder="1" applyAlignment="1">
      <alignment vertical="center"/>
    </xf>
    <xf numFmtId="0" fontId="5" fillId="0" borderId="1" xfId="39" applyFont="1" applyBorder="1" applyAlignment="1">
      <alignment horizontal="center" vertical="center"/>
    </xf>
    <xf numFmtId="0" fontId="10" fillId="0" borderId="1" xfId="39" applyFont="1" applyBorder="1" applyAlignment="1">
      <alignment vertical="center" textRotation="90" wrapText="1"/>
    </xf>
    <xf numFmtId="0" fontId="10" fillId="0" borderId="14" xfId="39" applyFont="1" applyBorder="1" applyAlignment="1">
      <alignment vertical="center" textRotation="90" wrapText="1"/>
    </xf>
    <xf numFmtId="0" fontId="10" fillId="0" borderId="1" xfId="39" applyFont="1" applyBorder="1" applyAlignment="1">
      <alignment horizontal="center" vertical="center" textRotation="90" wrapText="1"/>
    </xf>
    <xf numFmtId="0" fontId="10" fillId="0" borderId="14" xfId="39" applyFont="1" applyBorder="1" applyAlignment="1">
      <alignment horizontal="center" vertical="center" textRotation="90" wrapText="1"/>
    </xf>
    <xf numFmtId="0" fontId="6" fillId="0" borderId="1" xfId="39" applyFont="1" applyBorder="1" applyAlignment="1">
      <alignment horizontal="center" vertical="center"/>
    </xf>
    <xf numFmtId="0" fontId="7" fillId="0" borderId="1" xfId="40" applyFont="1" applyBorder="1" applyAlignment="1">
      <alignment horizontal="center" vertical="center" wrapText="1"/>
    </xf>
    <xf numFmtId="0" fontId="7" fillId="0" borderId="1" xfId="40" applyFont="1" applyBorder="1" applyAlignment="1">
      <alignment vertical="center"/>
    </xf>
    <xf numFmtId="0" fontId="7" fillId="0" borderId="2" xfId="40" applyFont="1" applyBorder="1" applyAlignment="1">
      <alignment vertical="center"/>
    </xf>
    <xf numFmtId="0" fontId="9" fillId="0" borderId="1" xfId="40" applyFont="1" applyBorder="1" applyAlignment="1">
      <alignment horizontal="center" vertical="center" wrapText="1"/>
    </xf>
    <xf numFmtId="0" fontId="2" fillId="0" borderId="1" xfId="40" applyBorder="1" applyAlignment="1">
      <alignment vertical="center"/>
    </xf>
    <xf numFmtId="0" fontId="2" fillId="0" borderId="2" xfId="40" applyBorder="1" applyAlignment="1">
      <alignment vertical="center"/>
    </xf>
    <xf numFmtId="0" fontId="5" fillId="0" borderId="1" xfId="40" applyFont="1" applyBorder="1" applyAlignment="1">
      <alignment horizontal="center" vertical="center"/>
    </xf>
    <xf numFmtId="0" fontId="10" fillId="0" borderId="1" xfId="40" applyFont="1" applyBorder="1" applyAlignment="1">
      <alignment vertical="center" textRotation="90" wrapText="1"/>
    </xf>
    <xf numFmtId="0" fontId="10" fillId="0" borderId="2" xfId="40" applyFont="1" applyBorder="1" applyAlignment="1">
      <alignment vertical="center" textRotation="90" wrapText="1"/>
    </xf>
    <xf numFmtId="0" fontId="10" fillId="0" borderId="1" xfId="40" applyFont="1" applyBorder="1" applyAlignment="1">
      <alignment horizontal="center" vertical="center" textRotation="90" wrapText="1"/>
    </xf>
    <xf numFmtId="0" fontId="10" fillId="0" borderId="2" xfId="40" applyFont="1" applyBorder="1" applyAlignment="1">
      <alignment horizontal="center" vertical="center" textRotation="90" wrapText="1"/>
    </xf>
    <xf numFmtId="0" fontId="6" fillId="0" borderId="1" xfId="40" applyFont="1" applyBorder="1" applyAlignment="1">
      <alignment horizontal="center" vertical="center"/>
    </xf>
    <xf numFmtId="0" fontId="3" fillId="0" borderId="1" xfId="40" applyFont="1" applyBorder="1" applyAlignment="1">
      <alignment horizontal="left" vertical="center"/>
    </xf>
    <xf numFmtId="0" fontId="4" fillId="2" borderId="1" xfId="40" applyFont="1" applyFill="1" applyBorder="1" applyAlignment="1"/>
    <xf numFmtId="0" fontId="5" fillId="0" borderId="17" xfId="40" applyFont="1" applyBorder="1" applyAlignment="1" applyProtection="1">
      <alignment horizontal="left" vertical="center"/>
      <protection locked="0"/>
    </xf>
    <xf numFmtId="0" fontId="5" fillId="0" borderId="22" xfId="40" applyFont="1" applyBorder="1" applyAlignment="1" applyProtection="1">
      <alignment horizontal="left" vertical="center"/>
      <protection locked="0"/>
    </xf>
    <xf numFmtId="0" fontId="2" fillId="0" borderId="22" xfId="40" applyBorder="1" applyAlignment="1">
      <alignment horizontal="left" vertical="center"/>
    </xf>
    <xf numFmtId="0" fontId="2" fillId="0" borderId="23" xfId="40" applyBorder="1" applyAlignment="1">
      <alignment horizontal="left" vertical="center"/>
    </xf>
    <xf numFmtId="0" fontId="6" fillId="0" borderId="17" xfId="40" applyFont="1" applyBorder="1" applyAlignment="1" applyProtection="1">
      <alignment horizontal="left" vertical="center"/>
      <protection locked="0"/>
    </xf>
    <xf numFmtId="0" fontId="6" fillId="0" borderId="22" xfId="40" applyFont="1" applyBorder="1" applyAlignment="1" applyProtection="1">
      <alignment horizontal="left" vertical="center"/>
      <protection locked="0"/>
    </xf>
    <xf numFmtId="0" fontId="7" fillId="0" borderId="22" xfId="40" applyFont="1" applyBorder="1" applyAlignment="1">
      <alignment horizontal="left" vertical="center"/>
    </xf>
    <xf numFmtId="0" fontId="7" fillId="0" borderId="23" xfId="40" applyFont="1" applyBorder="1" applyAlignment="1">
      <alignment horizontal="left" vertical="center"/>
    </xf>
    <xf numFmtId="0" fontId="8" fillId="0" borderId="1" xfId="40" applyFont="1" applyBorder="1" applyAlignment="1"/>
    <xf numFmtId="0" fontId="7" fillId="0" borderId="1" xfId="40" applyFont="1" applyBorder="1" applyAlignment="1">
      <alignment horizontal="center" vertical="top" wrapText="1"/>
    </xf>
    <xf numFmtId="0" fontId="4" fillId="0" borderId="1" xfId="40" applyFont="1" applyBorder="1" applyAlignment="1">
      <alignment horizontal="left"/>
    </xf>
    <xf numFmtId="0" fontId="4" fillId="0" borderId="1" xfId="40" applyFont="1" applyBorder="1" applyAlignment="1"/>
    <xf numFmtId="0" fontId="13" fillId="0" borderId="1" xfId="38" applyFont="1" applyBorder="1" applyAlignment="1">
      <alignment horizontal="left" vertical="center" wrapText="1"/>
    </xf>
    <xf numFmtId="0" fontId="15" fillId="0" borderId="1" xfId="38" applyFont="1" applyBorder="1" applyAlignment="1">
      <alignment wrapText="1"/>
    </xf>
    <xf numFmtId="0" fontId="16" fillId="0" borderId="1" xfId="38" applyFont="1" applyBorder="1" applyAlignment="1">
      <alignment wrapText="1"/>
    </xf>
    <xf numFmtId="0" fontId="17" fillId="0" borderId="1" xfId="38" applyFont="1" applyBorder="1" applyAlignment="1">
      <alignment wrapText="1"/>
    </xf>
    <xf numFmtId="0" fontId="14" fillId="0" borderId="24" xfId="38" applyFont="1" applyBorder="1" applyAlignment="1">
      <alignment wrapText="1"/>
    </xf>
    <xf numFmtId="0" fontId="18" fillId="0" borderId="2" xfId="38" applyFont="1" applyBorder="1" applyAlignment="1">
      <alignment horizontal="center" vertical="center" wrapText="1"/>
    </xf>
    <xf numFmtId="0" fontId="18" fillId="0" borderId="25" xfId="38" applyFont="1" applyBorder="1" applyAlignment="1">
      <alignment horizontal="center" vertical="center" wrapText="1"/>
    </xf>
    <xf numFmtId="0" fontId="16" fillId="0" borderId="26" xfId="38" applyFont="1" applyBorder="1" applyAlignment="1">
      <alignment horizontal="center" vertical="center" wrapText="1"/>
    </xf>
    <xf numFmtId="0" fontId="16" fillId="0" borderId="27" xfId="38" applyFont="1" applyBorder="1" applyAlignment="1">
      <alignment horizontal="center" vertical="center" wrapText="1"/>
    </xf>
    <xf numFmtId="0" fontId="16" fillId="0" borderId="28" xfId="38" applyFont="1" applyBorder="1" applyAlignment="1">
      <alignment horizontal="center" vertical="center" wrapText="1"/>
    </xf>
    <xf numFmtId="0" fontId="16" fillId="0" borderId="29" xfId="38" applyFont="1" applyBorder="1" applyAlignment="1">
      <alignment horizontal="center" vertical="center" wrapText="1"/>
    </xf>
    <xf numFmtId="0" fontId="16" fillId="0" borderId="17" xfId="38" applyFont="1" applyBorder="1" applyAlignment="1">
      <alignment horizontal="center" vertical="center" wrapText="1"/>
    </xf>
    <xf numFmtId="0" fontId="16" fillId="0" borderId="23" xfId="38" applyFont="1" applyBorder="1" applyAlignment="1">
      <alignment horizontal="center" vertical="center" wrapText="1"/>
    </xf>
    <xf numFmtId="0" fontId="16" fillId="0" borderId="2" xfId="38" applyFont="1" applyBorder="1" applyAlignment="1">
      <alignment horizontal="center" vertical="center" wrapText="1"/>
    </xf>
    <xf numFmtId="0" fontId="16" fillId="0" borderId="25" xfId="38" applyFont="1" applyBorder="1" applyAlignment="1">
      <alignment horizontal="center" vertical="center" wrapText="1"/>
    </xf>
    <xf numFmtId="0" fontId="1" fillId="0" borderId="17" xfId="38" applyBorder="1" applyAlignment="1">
      <alignment horizontal="left"/>
    </xf>
    <xf numFmtId="0" fontId="1" fillId="0" borderId="23" xfId="38" applyBorder="1" applyAlignment="1">
      <alignment horizontal="left"/>
    </xf>
    <xf numFmtId="0" fontId="4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20" fillId="0" borderId="0" xfId="40" applyFont="1" applyAlignment="1">
      <alignment horizontal="center"/>
    </xf>
    <xf numFmtId="0" fontId="8" fillId="0" borderId="0" xfId="40" applyFont="1" applyAlignment="1">
      <alignment horizontal="center"/>
    </xf>
    <xf numFmtId="0" fontId="14" fillId="0" borderId="30" xfId="40" applyFont="1" applyBorder="1" applyAlignment="1">
      <alignment horizontal="center" wrapText="1"/>
    </xf>
    <xf numFmtId="0" fontId="14" fillId="0" borderId="31" xfId="40" applyFont="1" applyBorder="1" applyAlignment="1">
      <alignment horizontal="center" wrapText="1"/>
    </xf>
    <xf numFmtId="0" fontId="14" fillId="0" borderId="18" xfId="40" applyFont="1" applyBorder="1" applyAlignment="1">
      <alignment horizontal="center" wrapText="1"/>
    </xf>
    <xf numFmtId="0" fontId="14" fillId="0" borderId="34" xfId="40" applyFont="1" applyBorder="1" applyAlignment="1">
      <alignment horizontal="center" wrapText="1"/>
    </xf>
    <xf numFmtId="0" fontId="14" fillId="0" borderId="35" xfId="40" applyFont="1" applyBorder="1" applyAlignment="1">
      <alignment horizontal="center" wrapText="1"/>
    </xf>
    <xf numFmtId="0" fontId="14" fillId="0" borderId="6" xfId="40" applyFont="1" applyBorder="1" applyAlignment="1">
      <alignment horizontal="center" wrapText="1"/>
    </xf>
    <xf numFmtId="0" fontId="14" fillId="0" borderId="36" xfId="40" applyFont="1" applyBorder="1" applyAlignment="1">
      <alignment horizontal="center" vertical="center" wrapText="1"/>
    </xf>
    <xf numFmtId="0" fontId="14" fillId="0" borderId="37" xfId="40" applyFont="1" applyBorder="1" applyAlignment="1">
      <alignment horizontal="center" vertical="center" wrapText="1"/>
    </xf>
    <xf numFmtId="0" fontId="14" fillId="0" borderId="38" xfId="40" applyFont="1" applyBorder="1" applyAlignment="1">
      <alignment horizontal="center" vertical="center" wrapText="1"/>
    </xf>
    <xf numFmtId="0" fontId="14" fillId="0" borderId="39" xfId="40" applyFont="1" applyBorder="1" applyAlignment="1">
      <alignment horizontal="center" wrapText="1"/>
    </xf>
    <xf numFmtId="0" fontId="14" fillId="0" borderId="40" xfId="40" applyFont="1" applyBorder="1" applyAlignment="1">
      <alignment horizontal="center" wrapText="1"/>
    </xf>
    <xf numFmtId="0" fontId="14" fillId="0" borderId="41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21" fillId="0" borderId="32" xfId="40" applyFont="1" applyBorder="1" applyAlignment="1">
      <alignment horizontal="center" wrapText="1"/>
    </xf>
    <xf numFmtId="0" fontId="21" fillId="0" borderId="33" xfId="40" applyFont="1" applyBorder="1" applyAlignment="1">
      <alignment horizontal="center" wrapText="1"/>
    </xf>
    <xf numFmtId="0" fontId="14" fillId="0" borderId="17" xfId="40" applyFont="1" applyBorder="1" applyAlignment="1">
      <alignment horizontal="center" wrapText="1"/>
    </xf>
    <xf numFmtId="0" fontId="14" fillId="0" borderId="23" xfId="40" applyFont="1" applyBorder="1" applyAlignment="1">
      <alignment horizontal="center" wrapText="1"/>
    </xf>
    <xf numFmtId="0" fontId="14" fillId="0" borderId="32" xfId="40" applyFont="1" applyBorder="1" applyAlignment="1">
      <alignment horizontal="center" wrapText="1"/>
    </xf>
    <xf numFmtId="0" fontId="14" fillId="0" borderId="42" xfId="40" applyFont="1" applyBorder="1" applyAlignment="1">
      <alignment horizontal="center" wrapText="1"/>
    </xf>
    <xf numFmtId="0" fontId="21" fillId="0" borderId="42" xfId="40" applyFont="1" applyBorder="1" applyAlignment="1">
      <alignment horizontal="center" wrapText="1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_OR1-2005-2006" xfId="38" xr:uid="{00000000-0005-0000-0000-000026000000}"/>
    <cellStyle name="Normal_SP_C_2006_07b" xfId="39" xr:uid="{00000000-0005-0000-0000-000027000000}"/>
    <cellStyle name="Normal_SP_D_2006_07b" xfId="40" xr:uid="{00000000-0005-0000-0000-000028000000}"/>
    <cellStyle name="Note 2" xfId="41" xr:uid="{00000000-0005-0000-0000-000029000000}"/>
    <cellStyle name="Output 2" xfId="42" xr:uid="{00000000-0005-0000-0000-00002A000000}"/>
    <cellStyle name="Title 2" xfId="43" xr:uid="{00000000-0005-0000-0000-00002B000000}"/>
    <cellStyle name="Total 2" xfId="44" xr:uid="{00000000-0005-0000-0000-00002C000000}"/>
    <cellStyle name="Warning Text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topLeftCell="A34" workbookViewId="0">
      <selection activeCell="I59" sqref="I5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29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29" x14ac:dyDescent="0.2">
      <c r="A2" t="s">
        <v>59</v>
      </c>
      <c r="B2" t="s">
        <v>182</v>
      </c>
      <c r="C2" t="s">
        <v>170</v>
      </c>
      <c r="D2" t="s">
        <v>151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Jovanović Filip</v>
      </c>
      <c r="AC2" t="str">
        <f t="shared" ref="AC2:AC65" si="0">IF(T2&lt;&gt;$AA$1,T2,IF(S2=$AA$1,"",S2))</f>
        <v/>
      </c>
    </row>
    <row r="3" spans="1:29" x14ac:dyDescent="0.2">
      <c r="A3" t="s">
        <v>62</v>
      </c>
      <c r="B3" t="s">
        <v>182</v>
      </c>
      <c r="C3" t="s">
        <v>161</v>
      </c>
      <c r="D3" t="s">
        <v>249</v>
      </c>
      <c r="E3" t="s">
        <v>60</v>
      </c>
      <c r="F3" t="s">
        <v>59</v>
      </c>
      <c r="G3" t="s">
        <v>130</v>
      </c>
      <c r="I3" t="str">
        <f t="shared" ref="I3:I52" si="1">CONCATENATE(A3,"/",B3)</f>
        <v>2/2020</v>
      </c>
      <c r="J3" t="str">
        <f t="shared" ref="J3:J52" si="2">CONCATENATE(D3," ",C3)</f>
        <v>Veljović Matija</v>
      </c>
      <c r="AC3" t="str">
        <f t="shared" si="0"/>
        <v/>
      </c>
    </row>
    <row r="4" spans="1:29" x14ac:dyDescent="0.2">
      <c r="A4" t="s">
        <v>63</v>
      </c>
      <c r="B4" t="s">
        <v>182</v>
      </c>
      <c r="C4" t="s">
        <v>165</v>
      </c>
      <c r="D4" t="s">
        <v>250</v>
      </c>
      <c r="E4" t="s">
        <v>60</v>
      </c>
      <c r="F4" t="s">
        <v>59</v>
      </c>
      <c r="G4" t="s">
        <v>130</v>
      </c>
      <c r="I4" t="str">
        <f t="shared" si="1"/>
        <v>3/2020</v>
      </c>
      <c r="J4" t="str">
        <f t="shared" si="2"/>
        <v>Nikolić Nikolina</v>
      </c>
      <c r="AC4" t="str">
        <f t="shared" si="0"/>
        <v/>
      </c>
    </row>
    <row r="5" spans="1:29" x14ac:dyDescent="0.2">
      <c r="A5" t="s">
        <v>64</v>
      </c>
      <c r="B5" t="s">
        <v>182</v>
      </c>
      <c r="C5" t="s">
        <v>177</v>
      </c>
      <c r="D5" t="s">
        <v>191</v>
      </c>
      <c r="E5" t="s">
        <v>60</v>
      </c>
      <c r="F5" t="s">
        <v>59</v>
      </c>
      <c r="G5" t="s">
        <v>130</v>
      </c>
      <c r="I5" t="str">
        <f t="shared" si="1"/>
        <v>4/2020</v>
      </c>
      <c r="J5" t="str">
        <f t="shared" si="2"/>
        <v>Jocović Mihailo</v>
      </c>
      <c r="AC5" t="str">
        <f t="shared" si="0"/>
        <v/>
      </c>
    </row>
    <row r="6" spans="1:29" x14ac:dyDescent="0.2">
      <c r="A6" t="s">
        <v>65</v>
      </c>
      <c r="B6" t="s">
        <v>182</v>
      </c>
      <c r="C6" t="s">
        <v>148</v>
      </c>
      <c r="D6" t="s">
        <v>251</v>
      </c>
      <c r="E6" t="s">
        <v>60</v>
      </c>
      <c r="F6" t="s">
        <v>59</v>
      </c>
      <c r="G6" t="s">
        <v>130</v>
      </c>
      <c r="I6" t="str">
        <f t="shared" si="1"/>
        <v>5/2020</v>
      </c>
      <c r="J6" t="str">
        <f t="shared" si="2"/>
        <v>Dragišić Nemanja</v>
      </c>
      <c r="AC6" t="str">
        <f t="shared" si="0"/>
        <v/>
      </c>
    </row>
    <row r="7" spans="1:29" x14ac:dyDescent="0.2">
      <c r="A7" t="s">
        <v>67</v>
      </c>
      <c r="B7" t="s">
        <v>182</v>
      </c>
      <c r="C7" t="s">
        <v>169</v>
      </c>
      <c r="D7" t="s">
        <v>252</v>
      </c>
      <c r="E7" t="s">
        <v>60</v>
      </c>
      <c r="F7" t="s">
        <v>59</v>
      </c>
      <c r="G7" t="s">
        <v>130</v>
      </c>
      <c r="I7" t="str">
        <f t="shared" si="1"/>
        <v>6/2020</v>
      </c>
      <c r="J7" t="str">
        <f t="shared" si="2"/>
        <v>Ivanović Ksenija</v>
      </c>
      <c r="AC7" t="str">
        <f t="shared" si="0"/>
        <v/>
      </c>
    </row>
    <row r="8" spans="1:29" x14ac:dyDescent="0.2">
      <c r="A8" t="s">
        <v>68</v>
      </c>
      <c r="B8" t="s">
        <v>182</v>
      </c>
      <c r="C8" t="s">
        <v>161</v>
      </c>
      <c r="D8" t="s">
        <v>253</v>
      </c>
      <c r="E8" t="s">
        <v>60</v>
      </c>
      <c r="F8" t="s">
        <v>59</v>
      </c>
      <c r="G8" t="s">
        <v>130</v>
      </c>
      <c r="I8" t="str">
        <f t="shared" si="1"/>
        <v>7/2020</v>
      </c>
      <c r="J8" t="str">
        <f t="shared" si="2"/>
        <v>Mrdak Matija</v>
      </c>
      <c r="AC8" t="str">
        <f t="shared" si="0"/>
        <v/>
      </c>
    </row>
    <row r="9" spans="1:29" x14ac:dyDescent="0.2">
      <c r="A9" t="s">
        <v>69</v>
      </c>
      <c r="B9" t="s">
        <v>182</v>
      </c>
      <c r="C9" t="s">
        <v>93</v>
      </c>
      <c r="D9" t="s">
        <v>254</v>
      </c>
      <c r="E9" t="s">
        <v>60</v>
      </c>
      <c r="F9" t="s">
        <v>59</v>
      </c>
      <c r="G9" t="s">
        <v>130</v>
      </c>
      <c r="I9" t="str">
        <f t="shared" si="1"/>
        <v>8/2020</v>
      </c>
      <c r="J9" t="str">
        <f t="shared" si="2"/>
        <v>Murišić Luka</v>
      </c>
      <c r="AC9" t="str">
        <f t="shared" si="0"/>
        <v/>
      </c>
    </row>
    <row r="10" spans="1:29" x14ac:dyDescent="0.2">
      <c r="A10" t="s">
        <v>70</v>
      </c>
      <c r="B10" t="s">
        <v>182</v>
      </c>
      <c r="C10" t="s">
        <v>120</v>
      </c>
      <c r="D10" t="s">
        <v>255</v>
      </c>
      <c r="E10" t="s">
        <v>60</v>
      </c>
      <c r="F10" t="s">
        <v>59</v>
      </c>
      <c r="G10" t="s">
        <v>130</v>
      </c>
      <c r="I10" t="str">
        <f t="shared" si="1"/>
        <v>9/2020</v>
      </c>
      <c r="J10" t="str">
        <f t="shared" si="2"/>
        <v>Bošković Jovana</v>
      </c>
      <c r="AC10" t="str">
        <f t="shared" si="0"/>
        <v/>
      </c>
    </row>
    <row r="11" spans="1:29" x14ac:dyDescent="0.2">
      <c r="A11" t="s">
        <v>71</v>
      </c>
      <c r="B11" t="s">
        <v>182</v>
      </c>
      <c r="C11" t="s">
        <v>256</v>
      </c>
      <c r="D11" t="s">
        <v>257</v>
      </c>
      <c r="E11" t="s">
        <v>60</v>
      </c>
      <c r="F11" t="s">
        <v>59</v>
      </c>
      <c r="G11" t="s">
        <v>130</v>
      </c>
      <c r="I11" t="str">
        <f t="shared" si="1"/>
        <v>10/2020</v>
      </c>
      <c r="J11" t="str">
        <f t="shared" si="2"/>
        <v>Dajković Balša</v>
      </c>
      <c r="AC11" t="str">
        <f t="shared" si="0"/>
        <v/>
      </c>
    </row>
    <row r="12" spans="1:29" x14ac:dyDescent="0.2">
      <c r="A12" t="s">
        <v>75</v>
      </c>
      <c r="B12" t="s">
        <v>182</v>
      </c>
      <c r="C12" t="s">
        <v>180</v>
      </c>
      <c r="D12" t="s">
        <v>132</v>
      </c>
      <c r="E12" t="s">
        <v>60</v>
      </c>
      <c r="F12" t="s">
        <v>59</v>
      </c>
      <c r="G12" t="s">
        <v>130</v>
      </c>
      <c r="I12" t="str">
        <f t="shared" si="1"/>
        <v>13/2020</v>
      </c>
      <c r="J12" t="str">
        <f t="shared" si="2"/>
        <v>Popović Teodora</v>
      </c>
      <c r="AC12" t="str">
        <f t="shared" si="0"/>
        <v/>
      </c>
    </row>
    <row r="13" spans="1:29" x14ac:dyDescent="0.2">
      <c r="A13" t="s">
        <v>78</v>
      </c>
      <c r="B13" t="s">
        <v>182</v>
      </c>
      <c r="C13" t="s">
        <v>258</v>
      </c>
      <c r="D13" t="s">
        <v>259</v>
      </c>
      <c r="E13" t="s">
        <v>60</v>
      </c>
      <c r="F13" t="s">
        <v>59</v>
      </c>
      <c r="G13" t="s">
        <v>130</v>
      </c>
      <c r="I13" t="str">
        <f t="shared" si="1"/>
        <v>15/2020</v>
      </c>
      <c r="J13" t="str">
        <f t="shared" si="2"/>
        <v>Radović Simo</v>
      </c>
      <c r="AC13" t="str">
        <f t="shared" si="0"/>
        <v/>
      </c>
    </row>
    <row r="14" spans="1:29" x14ac:dyDescent="0.2">
      <c r="A14" t="s">
        <v>80</v>
      </c>
      <c r="B14" t="s">
        <v>182</v>
      </c>
      <c r="C14" t="s">
        <v>179</v>
      </c>
      <c r="D14" t="s">
        <v>260</v>
      </c>
      <c r="E14" t="s">
        <v>60</v>
      </c>
      <c r="F14" t="s">
        <v>59</v>
      </c>
      <c r="G14" t="s">
        <v>130</v>
      </c>
      <c r="I14" t="str">
        <f t="shared" si="1"/>
        <v>16/2020</v>
      </c>
      <c r="J14" t="str">
        <f t="shared" si="2"/>
        <v>Alković Mia</v>
      </c>
      <c r="AC14" t="str">
        <f t="shared" si="0"/>
        <v/>
      </c>
    </row>
    <row r="15" spans="1:29" x14ac:dyDescent="0.2">
      <c r="A15" t="s">
        <v>81</v>
      </c>
      <c r="B15" t="s">
        <v>182</v>
      </c>
      <c r="C15" t="s">
        <v>153</v>
      </c>
      <c r="D15" t="s">
        <v>149</v>
      </c>
      <c r="E15" t="s">
        <v>60</v>
      </c>
      <c r="F15" t="s">
        <v>59</v>
      </c>
      <c r="G15" t="s">
        <v>130</v>
      </c>
      <c r="I15" t="str">
        <f t="shared" si="1"/>
        <v>17/2020</v>
      </c>
      <c r="J15" t="str">
        <f t="shared" si="2"/>
        <v>Radulović Lazar</v>
      </c>
      <c r="AC15" t="str">
        <f t="shared" si="0"/>
        <v/>
      </c>
    </row>
    <row r="16" spans="1:29" x14ac:dyDescent="0.2">
      <c r="A16" t="s">
        <v>82</v>
      </c>
      <c r="B16" t="s">
        <v>182</v>
      </c>
      <c r="C16" t="s">
        <v>261</v>
      </c>
      <c r="D16" t="s">
        <v>262</v>
      </c>
      <c r="E16" t="s">
        <v>60</v>
      </c>
      <c r="F16" t="s">
        <v>59</v>
      </c>
      <c r="G16" t="s">
        <v>130</v>
      </c>
      <c r="I16" t="str">
        <f t="shared" si="1"/>
        <v>18/2020</v>
      </c>
      <c r="J16" t="str">
        <f t="shared" si="2"/>
        <v>Đilas Strahinja</v>
      </c>
      <c r="AC16" t="str">
        <f t="shared" si="0"/>
        <v/>
      </c>
    </row>
    <row r="17" spans="1:29" x14ac:dyDescent="0.2">
      <c r="A17" t="s">
        <v>83</v>
      </c>
      <c r="B17" t="s">
        <v>182</v>
      </c>
      <c r="C17" t="s">
        <v>263</v>
      </c>
      <c r="D17" t="s">
        <v>171</v>
      </c>
      <c r="E17" t="s">
        <v>60</v>
      </c>
      <c r="F17" t="s">
        <v>59</v>
      </c>
      <c r="G17" t="s">
        <v>130</v>
      </c>
      <c r="I17" t="str">
        <f t="shared" si="1"/>
        <v>19/2020</v>
      </c>
      <c r="J17" t="str">
        <f t="shared" si="2"/>
        <v>Rakočević Jana</v>
      </c>
      <c r="AC17" t="str">
        <f t="shared" si="0"/>
        <v/>
      </c>
    </row>
    <row r="18" spans="1:29" x14ac:dyDescent="0.2">
      <c r="A18" t="s">
        <v>84</v>
      </c>
      <c r="B18" t="s">
        <v>182</v>
      </c>
      <c r="C18" t="s">
        <v>131</v>
      </c>
      <c r="D18" t="s">
        <v>264</v>
      </c>
      <c r="E18" t="s">
        <v>60</v>
      </c>
      <c r="F18" t="s">
        <v>59</v>
      </c>
      <c r="G18" t="s">
        <v>130</v>
      </c>
      <c r="I18" t="str">
        <f t="shared" si="1"/>
        <v>20/2020</v>
      </c>
      <c r="J18" t="str">
        <f t="shared" si="2"/>
        <v>Milačić Marija</v>
      </c>
      <c r="AC18" t="str">
        <f t="shared" si="0"/>
        <v/>
      </c>
    </row>
    <row r="19" spans="1:29" x14ac:dyDescent="0.2">
      <c r="A19" t="s">
        <v>85</v>
      </c>
      <c r="B19" t="s">
        <v>182</v>
      </c>
      <c r="C19" t="s">
        <v>66</v>
      </c>
      <c r="D19" t="s">
        <v>265</v>
      </c>
      <c r="E19" t="s">
        <v>60</v>
      </c>
      <c r="F19" t="s">
        <v>59</v>
      </c>
      <c r="G19" t="s">
        <v>130</v>
      </c>
      <c r="I19" t="str">
        <f t="shared" si="1"/>
        <v>21/2020</v>
      </c>
      <c r="J19" t="str">
        <f t="shared" si="2"/>
        <v>Jović Milica</v>
      </c>
      <c r="AC19" t="str">
        <f t="shared" si="0"/>
        <v/>
      </c>
    </row>
    <row r="20" spans="1:29" x14ac:dyDescent="0.2">
      <c r="A20" t="s">
        <v>86</v>
      </c>
      <c r="B20" t="s">
        <v>182</v>
      </c>
      <c r="C20" t="s">
        <v>232</v>
      </c>
      <c r="D20" t="s">
        <v>266</v>
      </c>
      <c r="E20" t="s">
        <v>60</v>
      </c>
      <c r="F20" t="s">
        <v>59</v>
      </c>
      <c r="G20" t="s">
        <v>130</v>
      </c>
      <c r="I20" t="str">
        <f t="shared" si="1"/>
        <v>22/2020</v>
      </c>
      <c r="J20" t="str">
        <f t="shared" si="2"/>
        <v>Kankaraš Milutin</v>
      </c>
      <c r="AC20" t="str">
        <f t="shared" si="0"/>
        <v/>
      </c>
    </row>
    <row r="21" spans="1:29" x14ac:dyDescent="0.2">
      <c r="A21" t="s">
        <v>87</v>
      </c>
      <c r="B21" t="s">
        <v>182</v>
      </c>
      <c r="C21" t="s">
        <v>267</v>
      </c>
      <c r="D21" t="s">
        <v>268</v>
      </c>
      <c r="E21" t="s">
        <v>60</v>
      </c>
      <c r="F21" t="s">
        <v>59</v>
      </c>
      <c r="G21" t="s">
        <v>130</v>
      </c>
      <c r="I21" t="str">
        <f t="shared" si="1"/>
        <v>23/2020</v>
      </c>
      <c r="J21" t="str">
        <f t="shared" si="2"/>
        <v>Grdinić Nevena</v>
      </c>
      <c r="AC21" t="str">
        <f t="shared" si="0"/>
        <v/>
      </c>
    </row>
    <row r="22" spans="1:29" x14ac:dyDescent="0.2">
      <c r="A22" t="s">
        <v>88</v>
      </c>
      <c r="B22" t="s">
        <v>182</v>
      </c>
      <c r="C22" t="s">
        <v>179</v>
      </c>
      <c r="D22" t="s">
        <v>168</v>
      </c>
      <c r="E22" t="s">
        <v>60</v>
      </c>
      <c r="F22" t="s">
        <v>59</v>
      </c>
      <c r="G22" t="s">
        <v>130</v>
      </c>
      <c r="I22" t="str">
        <f t="shared" si="1"/>
        <v>24/2020</v>
      </c>
      <c r="J22" t="str">
        <f t="shared" si="2"/>
        <v>Raičević Mia</v>
      </c>
      <c r="AC22" t="str">
        <f t="shared" si="0"/>
        <v/>
      </c>
    </row>
    <row r="23" spans="1:29" x14ac:dyDescent="0.2">
      <c r="A23" t="s">
        <v>89</v>
      </c>
      <c r="B23" t="s">
        <v>182</v>
      </c>
      <c r="C23" t="s">
        <v>256</v>
      </c>
      <c r="D23" t="s">
        <v>203</v>
      </c>
      <c r="E23" t="s">
        <v>60</v>
      </c>
      <c r="F23" t="s">
        <v>59</v>
      </c>
      <c r="G23" t="s">
        <v>130</v>
      </c>
      <c r="I23" t="str">
        <f t="shared" si="1"/>
        <v>25/2020</v>
      </c>
      <c r="J23" t="str">
        <f t="shared" si="2"/>
        <v>Bubanja Balša</v>
      </c>
      <c r="AC23" t="str">
        <f t="shared" si="0"/>
        <v/>
      </c>
    </row>
    <row r="24" spans="1:29" x14ac:dyDescent="0.2">
      <c r="A24" t="s">
        <v>90</v>
      </c>
      <c r="B24" t="s">
        <v>182</v>
      </c>
      <c r="C24" t="s">
        <v>119</v>
      </c>
      <c r="D24" t="s">
        <v>269</v>
      </c>
      <c r="E24" t="s">
        <v>60</v>
      </c>
      <c r="F24" t="s">
        <v>59</v>
      </c>
      <c r="G24" t="s">
        <v>130</v>
      </c>
      <c r="I24" t="str">
        <f t="shared" si="1"/>
        <v>26/2020</v>
      </c>
      <c r="J24" t="str">
        <f t="shared" si="2"/>
        <v>Marković Danilo</v>
      </c>
      <c r="AC24" t="str">
        <f t="shared" si="0"/>
        <v/>
      </c>
    </row>
    <row r="25" spans="1:29" x14ac:dyDescent="0.2">
      <c r="A25" t="s">
        <v>91</v>
      </c>
      <c r="B25" t="s">
        <v>182</v>
      </c>
      <c r="C25" t="s">
        <v>165</v>
      </c>
      <c r="D25" t="s">
        <v>270</v>
      </c>
      <c r="E25" t="s">
        <v>60</v>
      </c>
      <c r="F25" t="s">
        <v>59</v>
      </c>
      <c r="G25" t="s">
        <v>130</v>
      </c>
      <c r="I25" t="str">
        <f t="shared" si="1"/>
        <v>27/2020</v>
      </c>
      <c r="J25" t="str">
        <f t="shared" si="2"/>
        <v>Šćekić Nikolina</v>
      </c>
      <c r="AC25" t="str">
        <f t="shared" si="0"/>
        <v/>
      </c>
    </row>
    <row r="26" spans="1:29" x14ac:dyDescent="0.2">
      <c r="A26" t="s">
        <v>92</v>
      </c>
      <c r="B26" t="s">
        <v>182</v>
      </c>
      <c r="C26" t="s">
        <v>193</v>
      </c>
      <c r="D26" t="s">
        <v>271</v>
      </c>
      <c r="E26" t="s">
        <v>60</v>
      </c>
      <c r="F26" t="s">
        <v>59</v>
      </c>
      <c r="G26" t="s">
        <v>130</v>
      </c>
      <c r="I26" t="str">
        <f t="shared" si="1"/>
        <v>28/2020</v>
      </c>
      <c r="J26" t="str">
        <f t="shared" si="2"/>
        <v>Petrušić Ana</v>
      </c>
      <c r="AC26" t="str">
        <f t="shared" si="0"/>
        <v/>
      </c>
    </row>
    <row r="27" spans="1:29" x14ac:dyDescent="0.2">
      <c r="A27" t="s">
        <v>94</v>
      </c>
      <c r="B27" t="s">
        <v>182</v>
      </c>
      <c r="C27" t="s">
        <v>93</v>
      </c>
      <c r="D27" t="s">
        <v>132</v>
      </c>
      <c r="E27" t="s">
        <v>60</v>
      </c>
      <c r="F27" t="s">
        <v>59</v>
      </c>
      <c r="G27" t="s">
        <v>130</v>
      </c>
      <c r="I27" t="str">
        <f t="shared" si="1"/>
        <v>29/2020</v>
      </c>
      <c r="J27" t="str">
        <f t="shared" si="2"/>
        <v>Popović Luka</v>
      </c>
      <c r="AC27" t="str">
        <f t="shared" si="0"/>
        <v/>
      </c>
    </row>
    <row r="28" spans="1:29" x14ac:dyDescent="0.2">
      <c r="A28" t="s">
        <v>95</v>
      </c>
      <c r="B28" t="s">
        <v>182</v>
      </c>
      <c r="C28" t="s">
        <v>162</v>
      </c>
      <c r="D28" t="s">
        <v>272</v>
      </c>
      <c r="E28" t="s">
        <v>60</v>
      </c>
      <c r="F28" t="s">
        <v>59</v>
      </c>
      <c r="G28" t="s">
        <v>130</v>
      </c>
      <c r="I28" t="str">
        <f t="shared" si="1"/>
        <v>30/2020</v>
      </c>
      <c r="J28" t="str">
        <f t="shared" si="2"/>
        <v>Aničić Sara</v>
      </c>
      <c r="AC28" t="str">
        <f t="shared" si="0"/>
        <v/>
      </c>
    </row>
    <row r="29" spans="1:29" x14ac:dyDescent="0.2">
      <c r="A29" t="s">
        <v>96</v>
      </c>
      <c r="B29" t="s">
        <v>182</v>
      </c>
      <c r="C29" t="s">
        <v>93</v>
      </c>
      <c r="D29" t="s">
        <v>273</v>
      </c>
      <c r="E29" t="s">
        <v>60</v>
      </c>
      <c r="F29" t="s">
        <v>59</v>
      </c>
      <c r="G29" t="s">
        <v>130</v>
      </c>
      <c r="I29" t="str">
        <f t="shared" si="1"/>
        <v>31/2020</v>
      </c>
      <c r="J29" t="str">
        <f t="shared" si="2"/>
        <v>Tovjanin Luka</v>
      </c>
      <c r="AC29" t="str">
        <f t="shared" si="0"/>
        <v/>
      </c>
    </row>
    <row r="30" spans="1:29" x14ac:dyDescent="0.2">
      <c r="A30" t="s">
        <v>98</v>
      </c>
      <c r="B30" t="s">
        <v>182</v>
      </c>
      <c r="C30" t="s">
        <v>72</v>
      </c>
      <c r="D30" t="s">
        <v>274</v>
      </c>
      <c r="E30" t="s">
        <v>60</v>
      </c>
      <c r="F30" t="s">
        <v>59</v>
      </c>
      <c r="G30" t="s">
        <v>130</v>
      </c>
      <c r="I30" t="str">
        <f t="shared" si="1"/>
        <v>32/2020</v>
      </c>
      <c r="J30" t="str">
        <f t="shared" si="2"/>
        <v>Klimenko Nikola</v>
      </c>
      <c r="AC30" t="str">
        <f t="shared" si="0"/>
        <v/>
      </c>
    </row>
    <row r="31" spans="1:29" x14ac:dyDescent="0.2">
      <c r="A31" t="s">
        <v>99</v>
      </c>
      <c r="B31" t="s">
        <v>182</v>
      </c>
      <c r="C31" t="s">
        <v>248</v>
      </c>
      <c r="D31" t="s">
        <v>275</v>
      </c>
      <c r="E31" t="s">
        <v>60</v>
      </c>
      <c r="F31" t="s">
        <v>59</v>
      </c>
      <c r="G31" t="s">
        <v>130</v>
      </c>
      <c r="I31" t="str">
        <f t="shared" si="1"/>
        <v>33/2020</v>
      </c>
      <c r="J31" t="str">
        <f t="shared" si="2"/>
        <v>Vujičić Đorđe</v>
      </c>
      <c r="L31" s="68" t="s">
        <v>123</v>
      </c>
      <c r="AC31" t="str">
        <f t="shared" si="0"/>
        <v/>
      </c>
    </row>
    <row r="32" spans="1:29" x14ac:dyDescent="0.2">
      <c r="A32" t="s">
        <v>100</v>
      </c>
      <c r="B32" t="s">
        <v>182</v>
      </c>
      <c r="C32" t="s">
        <v>72</v>
      </c>
      <c r="D32" t="s">
        <v>276</v>
      </c>
      <c r="E32" t="s">
        <v>60</v>
      </c>
      <c r="F32" t="s">
        <v>59</v>
      </c>
      <c r="G32" t="s">
        <v>130</v>
      </c>
      <c r="I32" t="str">
        <f t="shared" si="1"/>
        <v>34/2020</v>
      </c>
      <c r="J32" t="str">
        <f t="shared" si="2"/>
        <v>Todorović Nikola</v>
      </c>
      <c r="L32" s="68" t="s">
        <v>122</v>
      </c>
      <c r="AC32" t="str">
        <f t="shared" si="0"/>
        <v/>
      </c>
    </row>
    <row r="33" spans="1:29" x14ac:dyDescent="0.2">
      <c r="A33" t="s">
        <v>101</v>
      </c>
      <c r="B33" t="s">
        <v>182</v>
      </c>
      <c r="C33" t="s">
        <v>109</v>
      </c>
      <c r="D33" t="s">
        <v>277</v>
      </c>
      <c r="E33" t="s">
        <v>60</v>
      </c>
      <c r="F33" t="s">
        <v>59</v>
      </c>
      <c r="G33" t="s">
        <v>130</v>
      </c>
      <c r="I33" t="str">
        <f t="shared" si="1"/>
        <v>35/2020</v>
      </c>
      <c r="J33" t="str">
        <f t="shared" si="2"/>
        <v>Bulajić Ivana</v>
      </c>
      <c r="AC33" t="str">
        <f t="shared" si="0"/>
        <v/>
      </c>
    </row>
    <row r="34" spans="1:29" x14ac:dyDescent="0.2">
      <c r="A34" t="s">
        <v>102</v>
      </c>
      <c r="B34" t="s">
        <v>182</v>
      </c>
      <c r="C34" t="s">
        <v>278</v>
      </c>
      <c r="D34" t="s">
        <v>279</v>
      </c>
      <c r="E34" t="s">
        <v>60</v>
      </c>
      <c r="F34" t="s">
        <v>59</v>
      </c>
      <c r="G34" t="s">
        <v>130</v>
      </c>
      <c r="I34" t="str">
        <f t="shared" si="1"/>
        <v>36/2020</v>
      </c>
      <c r="J34" t="str">
        <f t="shared" si="2"/>
        <v>Vesković Tea</v>
      </c>
      <c r="AC34" t="str">
        <f t="shared" si="0"/>
        <v/>
      </c>
    </row>
    <row r="35" spans="1:29" x14ac:dyDescent="0.2">
      <c r="A35" t="s">
        <v>103</v>
      </c>
      <c r="B35" t="s">
        <v>182</v>
      </c>
      <c r="C35" t="s">
        <v>136</v>
      </c>
      <c r="D35" t="s">
        <v>280</v>
      </c>
      <c r="E35" t="s">
        <v>60</v>
      </c>
      <c r="F35" t="s">
        <v>59</v>
      </c>
      <c r="G35" t="s">
        <v>130</v>
      </c>
      <c r="I35" t="str">
        <f t="shared" si="1"/>
        <v>37/2020</v>
      </c>
      <c r="J35" t="str">
        <f t="shared" si="2"/>
        <v>Mrdović Andrea</v>
      </c>
      <c r="AC35" t="str">
        <f t="shared" si="0"/>
        <v/>
      </c>
    </row>
    <row r="36" spans="1:29" x14ac:dyDescent="0.2">
      <c r="A36" t="s">
        <v>150</v>
      </c>
      <c r="B36" t="s">
        <v>182</v>
      </c>
      <c r="C36" t="s">
        <v>281</v>
      </c>
      <c r="D36" t="s">
        <v>151</v>
      </c>
      <c r="E36" t="s">
        <v>60</v>
      </c>
      <c r="F36" t="s">
        <v>59</v>
      </c>
      <c r="G36" t="s">
        <v>130</v>
      </c>
      <c r="I36" t="str">
        <f t="shared" si="1"/>
        <v>38/2020</v>
      </c>
      <c r="J36" t="str">
        <f t="shared" si="2"/>
        <v>Jovanović Lucija</v>
      </c>
      <c r="AC36" t="str">
        <f t="shared" si="0"/>
        <v/>
      </c>
    </row>
    <row r="37" spans="1:29" x14ac:dyDescent="0.2">
      <c r="A37" t="s">
        <v>104</v>
      </c>
      <c r="B37" t="s">
        <v>182</v>
      </c>
      <c r="C37" t="s">
        <v>161</v>
      </c>
      <c r="D37" t="s">
        <v>282</v>
      </c>
      <c r="E37" t="s">
        <v>60</v>
      </c>
      <c r="F37" t="s">
        <v>59</v>
      </c>
      <c r="G37" t="s">
        <v>130</v>
      </c>
      <c r="I37" t="str">
        <f t="shared" si="1"/>
        <v>39/2020</v>
      </c>
      <c r="J37" t="str">
        <f t="shared" si="2"/>
        <v>Brnović Matija</v>
      </c>
      <c r="AC37" t="str">
        <f t="shared" si="0"/>
        <v/>
      </c>
    </row>
    <row r="38" spans="1:29" x14ac:dyDescent="0.2">
      <c r="A38" t="s">
        <v>105</v>
      </c>
      <c r="B38" t="s">
        <v>182</v>
      </c>
      <c r="C38" t="s">
        <v>162</v>
      </c>
      <c r="D38" t="s">
        <v>168</v>
      </c>
      <c r="E38" t="s">
        <v>60</v>
      </c>
      <c r="F38" t="s">
        <v>59</v>
      </c>
      <c r="G38" t="s">
        <v>130</v>
      </c>
      <c r="I38" t="str">
        <f t="shared" si="1"/>
        <v>40/2020</v>
      </c>
      <c r="J38" t="str">
        <f t="shared" si="2"/>
        <v>Raičević Sara</v>
      </c>
      <c r="AC38" t="str">
        <f t="shared" si="0"/>
        <v/>
      </c>
    </row>
    <row r="39" spans="1:29" x14ac:dyDescent="0.2">
      <c r="A39" t="s">
        <v>106</v>
      </c>
      <c r="B39" t="s">
        <v>182</v>
      </c>
      <c r="C39" t="s">
        <v>283</v>
      </c>
      <c r="D39" t="s">
        <v>250</v>
      </c>
      <c r="E39" t="s">
        <v>60</v>
      </c>
      <c r="F39" t="s">
        <v>59</v>
      </c>
      <c r="G39" t="s">
        <v>130</v>
      </c>
      <c r="I39" t="str">
        <f t="shared" si="1"/>
        <v>41/2020</v>
      </c>
      <c r="J39" t="str">
        <f t="shared" si="2"/>
        <v>Nikolić Dušan</v>
      </c>
      <c r="AC39" t="str">
        <f t="shared" si="0"/>
        <v/>
      </c>
    </row>
    <row r="40" spans="1:29" x14ac:dyDescent="0.2">
      <c r="A40" t="s">
        <v>108</v>
      </c>
      <c r="B40" t="s">
        <v>182</v>
      </c>
      <c r="C40" t="s">
        <v>284</v>
      </c>
      <c r="D40" t="s">
        <v>285</v>
      </c>
      <c r="E40" t="s">
        <v>60</v>
      </c>
      <c r="F40" t="s">
        <v>59</v>
      </c>
      <c r="G40" t="s">
        <v>130</v>
      </c>
      <c r="I40" t="str">
        <f t="shared" si="1"/>
        <v>42/2020</v>
      </c>
      <c r="J40" t="str">
        <f t="shared" si="2"/>
        <v>Ćetković Ivona</v>
      </c>
      <c r="AC40" t="str">
        <f t="shared" si="0"/>
        <v/>
      </c>
    </row>
    <row r="41" spans="1:29" x14ac:dyDescent="0.2">
      <c r="A41" t="s">
        <v>110</v>
      </c>
      <c r="B41" t="s">
        <v>182</v>
      </c>
      <c r="C41" t="s">
        <v>201</v>
      </c>
      <c r="D41" t="s">
        <v>121</v>
      </c>
      <c r="E41" t="s">
        <v>60</v>
      </c>
      <c r="F41" t="s">
        <v>59</v>
      </c>
      <c r="G41" t="s">
        <v>130</v>
      </c>
      <c r="I41" t="str">
        <f t="shared" si="1"/>
        <v>43/2020</v>
      </c>
      <c r="J41" t="str">
        <f t="shared" si="2"/>
        <v>Knežević Pavle</v>
      </c>
      <c r="AC41" t="str">
        <f t="shared" si="0"/>
        <v/>
      </c>
    </row>
    <row r="42" spans="1:29" x14ac:dyDescent="0.2">
      <c r="A42" t="s">
        <v>111</v>
      </c>
      <c r="B42" t="s">
        <v>182</v>
      </c>
      <c r="C42" t="s">
        <v>286</v>
      </c>
      <c r="D42" t="s">
        <v>287</v>
      </c>
      <c r="E42" t="s">
        <v>60</v>
      </c>
      <c r="F42" t="s">
        <v>59</v>
      </c>
      <c r="G42" t="s">
        <v>130</v>
      </c>
      <c r="I42" t="str">
        <f t="shared" si="1"/>
        <v>44/2020</v>
      </c>
      <c r="J42" t="str">
        <f t="shared" si="2"/>
        <v>Simonović Radivoje</v>
      </c>
      <c r="AC42" t="str">
        <f t="shared" si="0"/>
        <v/>
      </c>
    </row>
    <row r="43" spans="1:29" x14ac:dyDescent="0.2">
      <c r="A43" t="s">
        <v>112</v>
      </c>
      <c r="B43" t="s">
        <v>182</v>
      </c>
      <c r="C43" t="s">
        <v>288</v>
      </c>
      <c r="D43" t="s">
        <v>289</v>
      </c>
      <c r="E43" t="s">
        <v>60</v>
      </c>
      <c r="F43" t="s">
        <v>59</v>
      </c>
      <c r="G43" t="s">
        <v>130</v>
      </c>
      <c r="I43" t="str">
        <f t="shared" si="1"/>
        <v>45/2020</v>
      </c>
      <c r="J43" t="str">
        <f t="shared" si="2"/>
        <v>Hot Hamza</v>
      </c>
      <c r="AC43" t="str">
        <f t="shared" si="0"/>
        <v/>
      </c>
    </row>
    <row r="44" spans="1:29" x14ac:dyDescent="0.2">
      <c r="A44" t="s">
        <v>113</v>
      </c>
      <c r="B44" t="s">
        <v>182</v>
      </c>
      <c r="C44" t="s">
        <v>204</v>
      </c>
      <c r="D44" t="s">
        <v>152</v>
      </c>
      <c r="E44" t="s">
        <v>60</v>
      </c>
      <c r="F44" t="s">
        <v>59</v>
      </c>
      <c r="G44" t="s">
        <v>130</v>
      </c>
      <c r="I44" t="str">
        <f t="shared" si="1"/>
        <v>46/2020</v>
      </c>
      <c r="J44" t="str">
        <f t="shared" si="2"/>
        <v>Vuković Jovan</v>
      </c>
      <c r="AC44" t="str">
        <f t="shared" si="0"/>
        <v/>
      </c>
    </row>
    <row r="45" spans="1:29" x14ac:dyDescent="0.2">
      <c r="A45" t="s">
        <v>114</v>
      </c>
      <c r="B45" t="s">
        <v>182</v>
      </c>
      <c r="C45" t="s">
        <v>290</v>
      </c>
      <c r="D45" t="s">
        <v>291</v>
      </c>
      <c r="E45" t="s">
        <v>60</v>
      </c>
      <c r="F45" t="s">
        <v>59</v>
      </c>
      <c r="G45" t="s">
        <v>130</v>
      </c>
      <c r="I45" t="str">
        <f t="shared" si="1"/>
        <v>47/2020</v>
      </c>
      <c r="J45" t="str">
        <f t="shared" si="2"/>
        <v>Pehar Dragan</v>
      </c>
      <c r="AC45" t="str">
        <f t="shared" si="0"/>
        <v/>
      </c>
    </row>
    <row r="46" spans="1:29" x14ac:dyDescent="0.2">
      <c r="A46" t="s">
        <v>115</v>
      </c>
      <c r="B46" t="s">
        <v>182</v>
      </c>
      <c r="C46" t="s">
        <v>201</v>
      </c>
      <c r="D46" t="s">
        <v>292</v>
      </c>
      <c r="E46" t="s">
        <v>60</v>
      </c>
      <c r="F46" t="s">
        <v>59</v>
      </c>
      <c r="G46" t="s">
        <v>130</v>
      </c>
      <c r="I46" t="str">
        <f t="shared" si="1"/>
        <v>48/2020</v>
      </c>
      <c r="J46" t="str">
        <f t="shared" si="2"/>
        <v>Bazović Pavle</v>
      </c>
      <c r="AC46" t="str">
        <f t="shared" si="0"/>
        <v/>
      </c>
    </row>
    <row r="47" spans="1:29" x14ac:dyDescent="0.2">
      <c r="A47" t="s">
        <v>116</v>
      </c>
      <c r="B47" t="s">
        <v>182</v>
      </c>
      <c r="C47" t="s">
        <v>204</v>
      </c>
      <c r="D47" t="s">
        <v>293</v>
      </c>
      <c r="E47" t="s">
        <v>60</v>
      </c>
      <c r="F47" t="s">
        <v>59</v>
      </c>
      <c r="G47" t="s">
        <v>130</v>
      </c>
      <c r="I47" t="str">
        <f t="shared" si="1"/>
        <v>49/2020</v>
      </c>
      <c r="J47" t="str">
        <f t="shared" si="2"/>
        <v>Perošević Jovan</v>
      </c>
      <c r="AC47" t="str">
        <f t="shared" si="0"/>
        <v/>
      </c>
    </row>
    <row r="48" spans="1:29" x14ac:dyDescent="0.2">
      <c r="A48" t="s">
        <v>117</v>
      </c>
      <c r="B48" t="s">
        <v>182</v>
      </c>
      <c r="C48" t="s">
        <v>294</v>
      </c>
      <c r="D48" t="s">
        <v>173</v>
      </c>
      <c r="E48" t="s">
        <v>60</v>
      </c>
      <c r="F48" t="s">
        <v>59</v>
      </c>
      <c r="G48" t="s">
        <v>130</v>
      </c>
      <c r="I48" t="str">
        <f t="shared" si="1"/>
        <v>50/2020</v>
      </c>
      <c r="J48" t="str">
        <f t="shared" si="2"/>
        <v>Stijović Vladana</v>
      </c>
      <c r="AC48" t="str">
        <f t="shared" si="0"/>
        <v/>
      </c>
    </row>
    <row r="49" spans="1:29" x14ac:dyDescent="0.2">
      <c r="A49" t="s">
        <v>295</v>
      </c>
      <c r="B49" t="s">
        <v>182</v>
      </c>
      <c r="C49" t="s">
        <v>256</v>
      </c>
      <c r="D49" t="s">
        <v>296</v>
      </c>
      <c r="E49" t="s">
        <v>60</v>
      </c>
      <c r="F49" t="s">
        <v>59</v>
      </c>
      <c r="G49" t="s">
        <v>130</v>
      </c>
      <c r="I49" t="str">
        <f t="shared" si="1"/>
        <v>51/2020</v>
      </c>
      <c r="J49" t="str">
        <f t="shared" si="2"/>
        <v>Đurković Balša</v>
      </c>
      <c r="AC49" t="str">
        <f t="shared" si="0"/>
        <v/>
      </c>
    </row>
    <row r="50" spans="1:29" x14ac:dyDescent="0.2">
      <c r="A50" t="s">
        <v>297</v>
      </c>
      <c r="B50" t="s">
        <v>182</v>
      </c>
      <c r="C50" t="s">
        <v>298</v>
      </c>
      <c r="D50" t="s">
        <v>299</v>
      </c>
      <c r="E50" t="s">
        <v>60</v>
      </c>
      <c r="F50" t="s">
        <v>59</v>
      </c>
      <c r="G50" t="s">
        <v>130</v>
      </c>
      <c r="I50" t="str">
        <f t="shared" si="1"/>
        <v>54/2020</v>
      </c>
      <c r="J50" t="str">
        <f t="shared" si="2"/>
        <v>Hadžajlić Emir</v>
      </c>
      <c r="AC50" t="str">
        <f t="shared" si="0"/>
        <v/>
      </c>
    </row>
    <row r="51" spans="1:29" x14ac:dyDescent="0.2">
      <c r="A51" t="s">
        <v>300</v>
      </c>
      <c r="B51" t="s">
        <v>182</v>
      </c>
      <c r="C51" t="s">
        <v>301</v>
      </c>
      <c r="D51" t="s">
        <v>302</v>
      </c>
      <c r="E51" t="s">
        <v>60</v>
      </c>
      <c r="F51" t="s">
        <v>59</v>
      </c>
      <c r="G51" t="s">
        <v>130</v>
      </c>
      <c r="I51" t="str">
        <f t="shared" si="1"/>
        <v>55/2020</v>
      </c>
      <c r="J51" t="str">
        <f t="shared" si="2"/>
        <v>Rašović Novo</v>
      </c>
      <c r="AC51" t="str">
        <f t="shared" si="0"/>
        <v/>
      </c>
    </row>
    <row r="52" spans="1:29" x14ac:dyDescent="0.2">
      <c r="A52" t="s">
        <v>70</v>
      </c>
      <c r="B52" t="s">
        <v>158</v>
      </c>
      <c r="C52" t="s">
        <v>303</v>
      </c>
      <c r="D52" t="s">
        <v>304</v>
      </c>
      <c r="E52" t="s">
        <v>60</v>
      </c>
      <c r="F52" t="s">
        <v>62</v>
      </c>
      <c r="G52" t="s">
        <v>130</v>
      </c>
      <c r="I52" t="str">
        <f t="shared" si="1"/>
        <v>9/2019</v>
      </c>
      <c r="J52" t="str">
        <f t="shared" si="2"/>
        <v>Orlandić Bodin</v>
      </c>
      <c r="AC52" t="str">
        <f t="shared" si="0"/>
        <v/>
      </c>
    </row>
    <row r="53" spans="1:29" x14ac:dyDescent="0.2">
      <c r="A53" t="s">
        <v>95</v>
      </c>
      <c r="B53" t="s">
        <v>158</v>
      </c>
      <c r="C53" t="s">
        <v>119</v>
      </c>
      <c r="D53" t="s">
        <v>176</v>
      </c>
      <c r="E53" t="s">
        <v>79</v>
      </c>
      <c r="F53" t="s">
        <v>62</v>
      </c>
      <c r="G53" t="s">
        <v>130</v>
      </c>
      <c r="I53" t="str">
        <f>CONCATENATE(A53,"/",B53)</f>
        <v>30/2019</v>
      </c>
      <c r="J53" t="str">
        <f>CONCATENATE(D53," ",C53)</f>
        <v>Mirković Danilo</v>
      </c>
      <c r="AC53" t="str">
        <f t="shared" si="0"/>
        <v/>
      </c>
    </row>
    <row r="54" spans="1:29" x14ac:dyDescent="0.2">
      <c r="A54" t="s">
        <v>112</v>
      </c>
      <c r="B54" t="s">
        <v>158</v>
      </c>
      <c r="C54" t="s">
        <v>133</v>
      </c>
      <c r="D54" t="s">
        <v>121</v>
      </c>
      <c r="E54" t="s">
        <v>79</v>
      </c>
      <c r="F54" t="s">
        <v>62</v>
      </c>
      <c r="G54" t="s">
        <v>130</v>
      </c>
      <c r="I54" t="str">
        <f>CONCATENATE(A54,"/",B54)</f>
        <v>45/2019</v>
      </c>
      <c r="J54" t="str">
        <f>CONCATENATE(D54," ",C54)</f>
        <v>Knežević Vuk</v>
      </c>
      <c r="AC54" t="str">
        <f t="shared" si="0"/>
        <v/>
      </c>
    </row>
    <row r="55" spans="1:29" ht="15" x14ac:dyDescent="0.25">
      <c r="A55" s="70"/>
      <c r="B55" s="70"/>
      <c r="C55" s="70"/>
      <c r="D55" s="70"/>
      <c r="E55" s="70"/>
      <c r="F55" s="70"/>
      <c r="G55" s="70"/>
      <c r="AC55" t="str">
        <f t="shared" si="0"/>
        <v/>
      </c>
    </row>
    <row r="56" spans="1:29" ht="15" x14ac:dyDescent="0.25">
      <c r="A56" s="70"/>
      <c r="B56" s="70"/>
      <c r="C56" s="70"/>
      <c r="D56" s="70"/>
      <c r="E56" s="70"/>
      <c r="F56" s="70"/>
      <c r="G56" s="70"/>
      <c r="AC56" t="str">
        <f t="shared" si="0"/>
        <v/>
      </c>
    </row>
    <row r="57" spans="1:29" ht="15" x14ac:dyDescent="0.25">
      <c r="A57" s="70"/>
      <c r="B57" s="70"/>
      <c r="C57" s="70"/>
      <c r="D57" s="70"/>
      <c r="E57" s="70"/>
      <c r="F57" s="70"/>
      <c r="G57" s="70"/>
      <c r="AC57" t="str">
        <f t="shared" si="0"/>
        <v/>
      </c>
    </row>
    <row r="58" spans="1:29" ht="15" x14ac:dyDescent="0.25">
      <c r="A58" s="81"/>
      <c r="B58" s="81"/>
      <c r="C58" s="81"/>
      <c r="D58" s="81"/>
      <c r="E58" s="81"/>
      <c r="F58" s="81"/>
      <c r="G58" s="81"/>
      <c r="AC58" t="str">
        <f t="shared" si="0"/>
        <v/>
      </c>
    </row>
    <row r="59" spans="1:29" ht="15" x14ac:dyDescent="0.25">
      <c r="A59" s="81"/>
      <c r="B59" s="81"/>
      <c r="C59" s="81"/>
      <c r="D59" s="81"/>
      <c r="E59" s="81"/>
      <c r="F59" s="81"/>
      <c r="G59" s="81"/>
      <c r="AC59" t="str">
        <f t="shared" si="0"/>
        <v/>
      </c>
    </row>
    <row r="60" spans="1:29" ht="15" x14ac:dyDescent="0.25">
      <c r="A60" s="81"/>
      <c r="B60" s="81"/>
      <c r="C60" s="81"/>
      <c r="D60" s="81"/>
      <c r="E60" s="81"/>
      <c r="F60" s="81"/>
      <c r="G60" s="81"/>
      <c r="AC60" t="str">
        <f t="shared" si="0"/>
        <v/>
      </c>
    </row>
    <row r="61" spans="1:29" ht="15" x14ac:dyDescent="0.25">
      <c r="A61" s="81"/>
      <c r="B61" s="81"/>
      <c r="C61" s="81"/>
      <c r="D61" s="81"/>
      <c r="E61" s="81"/>
      <c r="F61" s="81"/>
      <c r="G61" s="81"/>
      <c r="L61" s="68" t="s">
        <v>122</v>
      </c>
      <c r="AC61" t="str">
        <f t="shared" si="0"/>
        <v/>
      </c>
    </row>
    <row r="62" spans="1:29" ht="15" x14ac:dyDescent="0.25">
      <c r="A62" s="81"/>
      <c r="B62" s="81"/>
      <c r="C62" s="81"/>
      <c r="D62" s="81"/>
      <c r="E62" s="81"/>
      <c r="F62" s="81"/>
      <c r="G62" s="81"/>
      <c r="L62" s="68" t="s">
        <v>124</v>
      </c>
      <c r="AC62" t="str">
        <f t="shared" si="0"/>
        <v/>
      </c>
    </row>
    <row r="63" spans="1:29" ht="15" x14ac:dyDescent="0.25">
      <c r="A63" s="81"/>
      <c r="B63" s="81"/>
      <c r="C63" s="81"/>
      <c r="D63" s="81"/>
      <c r="E63" s="81"/>
      <c r="F63" s="81"/>
      <c r="G63" s="81"/>
      <c r="AC63" t="str">
        <f t="shared" si="0"/>
        <v/>
      </c>
    </row>
    <row r="64" spans="1:29" ht="15" x14ac:dyDescent="0.25">
      <c r="A64" s="81"/>
      <c r="B64" s="81"/>
      <c r="C64" s="81"/>
      <c r="D64" s="81"/>
      <c r="E64" s="81"/>
      <c r="F64" s="81"/>
      <c r="G64" s="81"/>
      <c r="AC64" t="str">
        <f t="shared" si="0"/>
        <v/>
      </c>
    </row>
    <row r="65" spans="1:29" ht="15" x14ac:dyDescent="0.25">
      <c r="A65" s="81"/>
      <c r="B65" s="81"/>
      <c r="C65" s="81"/>
      <c r="D65" s="81"/>
      <c r="E65" s="81"/>
      <c r="F65" s="81"/>
      <c r="G65" s="81"/>
      <c r="AC65" t="str">
        <f t="shared" si="0"/>
        <v/>
      </c>
    </row>
    <row r="66" spans="1:29" ht="15" x14ac:dyDescent="0.25">
      <c r="A66" s="81"/>
      <c r="B66" s="81"/>
      <c r="C66" s="81"/>
      <c r="D66" s="81"/>
      <c r="E66" s="81"/>
      <c r="F66" s="81"/>
      <c r="G66" s="81"/>
      <c r="AC66" t="str">
        <f t="shared" ref="AC66:AC81" si="3">IF(T66&lt;&gt;$AA$1,T66,IF(S66=$AA$1,"",S66))</f>
        <v/>
      </c>
    </row>
    <row r="67" spans="1:29" ht="15" x14ac:dyDescent="0.25">
      <c r="A67" s="81"/>
      <c r="B67" s="81"/>
      <c r="C67" s="81"/>
      <c r="D67" s="81"/>
      <c r="E67" s="81"/>
      <c r="F67" s="81"/>
      <c r="G67" s="81"/>
      <c r="AC67" t="str">
        <f t="shared" si="3"/>
        <v/>
      </c>
    </row>
    <row r="68" spans="1:29" ht="15" x14ac:dyDescent="0.25">
      <c r="A68" s="81"/>
      <c r="B68" s="81"/>
      <c r="C68" s="81"/>
      <c r="D68" s="81"/>
      <c r="E68" s="81"/>
      <c r="F68" s="81"/>
      <c r="G68" s="81"/>
      <c r="AC68" t="str">
        <f t="shared" si="3"/>
        <v/>
      </c>
    </row>
    <row r="69" spans="1:29" ht="15" x14ac:dyDescent="0.25">
      <c r="A69" s="81"/>
      <c r="B69" s="81"/>
      <c r="C69" s="81"/>
      <c r="D69" s="81"/>
      <c r="E69" s="81"/>
      <c r="F69" s="81"/>
      <c r="G69" s="81"/>
      <c r="AC69" t="str">
        <f t="shared" si="3"/>
        <v/>
      </c>
    </row>
    <row r="70" spans="1:29" ht="15" x14ac:dyDescent="0.25">
      <c r="A70" s="81"/>
      <c r="B70" s="81"/>
      <c r="C70" s="81"/>
      <c r="D70" s="81"/>
      <c r="E70" s="81"/>
      <c r="F70" s="81"/>
      <c r="G70" s="81"/>
      <c r="AC70" t="str">
        <f t="shared" si="3"/>
        <v/>
      </c>
    </row>
    <row r="71" spans="1:29" ht="15" x14ac:dyDescent="0.25">
      <c r="A71" s="70"/>
      <c r="B71" s="70"/>
      <c r="C71" s="70"/>
      <c r="D71" s="70"/>
      <c r="E71" s="70"/>
      <c r="F71" s="70"/>
      <c r="G71" s="70"/>
      <c r="AC71" t="str">
        <f t="shared" si="3"/>
        <v/>
      </c>
    </row>
    <row r="72" spans="1:29" ht="15" x14ac:dyDescent="0.25">
      <c r="A72" s="70"/>
      <c r="B72" s="70"/>
      <c r="C72" s="70"/>
      <c r="D72" s="70"/>
      <c r="E72" s="70"/>
      <c r="F72" s="70"/>
      <c r="G72" s="70"/>
      <c r="AC72" t="str">
        <f t="shared" si="3"/>
        <v/>
      </c>
    </row>
    <row r="73" spans="1:29" ht="15" x14ac:dyDescent="0.25">
      <c r="A73" s="70"/>
      <c r="B73" s="70"/>
      <c r="C73" s="70"/>
      <c r="D73" s="70"/>
      <c r="E73" s="70"/>
      <c r="F73" s="70"/>
      <c r="G73" s="70"/>
      <c r="AC73" t="str">
        <f t="shared" si="3"/>
        <v/>
      </c>
    </row>
    <row r="74" spans="1:29" ht="15" x14ac:dyDescent="0.25">
      <c r="A74" s="70"/>
      <c r="B74" s="70"/>
      <c r="C74" s="70"/>
      <c r="D74" s="70"/>
      <c r="E74" s="70"/>
      <c r="F74" s="70"/>
      <c r="G74" s="70"/>
      <c r="AC74" t="str">
        <f t="shared" si="3"/>
        <v/>
      </c>
    </row>
    <row r="75" spans="1:29" ht="15" x14ac:dyDescent="0.25">
      <c r="A75" s="70"/>
      <c r="B75" s="70"/>
      <c r="C75" s="70"/>
      <c r="D75" s="70"/>
      <c r="E75" s="70"/>
      <c r="F75" s="70"/>
      <c r="G75" s="70"/>
      <c r="AC75" t="str">
        <f t="shared" si="3"/>
        <v/>
      </c>
    </row>
    <row r="76" spans="1:29" ht="15" x14ac:dyDescent="0.25">
      <c r="A76" s="70"/>
      <c r="B76" s="70"/>
      <c r="C76" s="70"/>
      <c r="D76" s="70"/>
      <c r="E76" s="70"/>
      <c r="F76" s="70"/>
      <c r="G76" s="70"/>
      <c r="AC76" t="str">
        <f t="shared" si="3"/>
        <v/>
      </c>
    </row>
    <row r="77" spans="1:29" ht="15" x14ac:dyDescent="0.25">
      <c r="A77" s="70"/>
      <c r="B77" s="70"/>
      <c r="C77" s="70"/>
      <c r="D77" s="70"/>
      <c r="E77" s="70"/>
      <c r="F77" s="70"/>
      <c r="G77" s="70"/>
      <c r="AC77" t="str">
        <f t="shared" si="3"/>
        <v/>
      </c>
    </row>
    <row r="78" spans="1:29" ht="15" x14ac:dyDescent="0.25">
      <c r="A78" s="70"/>
      <c r="B78" s="70"/>
      <c r="C78" s="70"/>
      <c r="D78" s="70"/>
      <c r="E78" s="70"/>
      <c r="F78" s="70"/>
      <c r="G78" s="70"/>
      <c r="AC78" t="str">
        <f t="shared" si="3"/>
        <v/>
      </c>
    </row>
    <row r="79" spans="1:29" ht="15" x14ac:dyDescent="0.25">
      <c r="A79" s="70"/>
      <c r="B79" s="70"/>
      <c r="C79" s="70"/>
      <c r="D79" s="70"/>
      <c r="E79" s="70"/>
      <c r="F79" s="70"/>
      <c r="G79" s="70"/>
      <c r="AC79" t="str">
        <f t="shared" si="3"/>
        <v/>
      </c>
    </row>
    <row r="80" spans="1:29" ht="15" x14ac:dyDescent="0.25">
      <c r="A80" s="70"/>
      <c r="B80" s="70"/>
      <c r="C80" s="70"/>
      <c r="D80" s="70"/>
      <c r="E80" s="70"/>
      <c r="F80" s="70"/>
      <c r="G80" s="80"/>
      <c r="AC80" t="str">
        <f t="shared" si="3"/>
        <v/>
      </c>
    </row>
    <row r="81" spans="29:29" x14ac:dyDescent="0.2">
      <c r="AC81" t="str">
        <f t="shared" si="3"/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7"/>
  <sheetViews>
    <sheetView topLeftCell="A7" workbookViewId="0">
      <selection activeCell="V23" sqref="V2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7" t="s">
        <v>29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2.5" customHeight="1" x14ac:dyDescent="0.2">
      <c r="A3" s="157" t="s">
        <v>30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8" t="s">
        <v>147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ht="18.75" customHeight="1" x14ac:dyDescent="0.2">
      <c r="A7" s="158" t="str">
        <f>CONCATENATE("Semestar: I(prvi), akademska ",My!R2," godina")</f>
        <v>Semestar: I(prvi), akademska 2020/21 godina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9" t="s">
        <v>31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" x14ac:dyDescent="0.2">
      <c r="A11" s="160" t="s">
        <v>32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</row>
    <row r="12" spans="1:19" ht="15" x14ac:dyDescent="0.2">
      <c r="A12" s="160" t="str">
        <f>CONCATENATE("po završetku zimskog semestra akademske ",My!R2," godine")</f>
        <v>po završetku zimskog semestra akademske 2020/21 godine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4" t="s">
        <v>33</v>
      </c>
      <c r="B15" s="167" t="s">
        <v>34</v>
      </c>
      <c r="C15" s="170" t="s">
        <v>35</v>
      </c>
      <c r="D15" s="161" t="s">
        <v>36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73"/>
      <c r="P15" s="161" t="s">
        <v>37</v>
      </c>
      <c r="Q15" s="162"/>
      <c r="R15" s="162"/>
      <c r="S15" s="163"/>
    </row>
    <row r="16" spans="1:19" ht="15.75" customHeight="1" x14ac:dyDescent="0.25">
      <c r="A16" s="165"/>
      <c r="B16" s="168"/>
      <c r="C16" s="171"/>
      <c r="D16" s="178" t="s">
        <v>38</v>
      </c>
      <c r="E16" s="177"/>
      <c r="F16" s="176" t="s">
        <v>39</v>
      </c>
      <c r="G16" s="177"/>
      <c r="H16" s="176" t="s">
        <v>40</v>
      </c>
      <c r="I16" s="177"/>
      <c r="J16" s="176" t="s">
        <v>41</v>
      </c>
      <c r="K16" s="177"/>
      <c r="L16" s="176" t="s">
        <v>42</v>
      </c>
      <c r="M16" s="177"/>
      <c r="N16" s="176" t="s">
        <v>43</v>
      </c>
      <c r="O16" s="179"/>
      <c r="P16" s="174" t="s">
        <v>44</v>
      </c>
      <c r="Q16" s="180"/>
      <c r="R16" s="174" t="s">
        <v>45</v>
      </c>
      <c r="S16" s="175"/>
    </row>
    <row r="17" spans="1:19" ht="23.25" customHeight="1" thickBot="1" x14ac:dyDescent="0.3">
      <c r="A17" s="166"/>
      <c r="B17" s="169"/>
      <c r="C17" s="172"/>
      <c r="D17" s="26" t="s">
        <v>33</v>
      </c>
      <c r="E17" s="26" t="s">
        <v>46</v>
      </c>
      <c r="F17" s="26" t="s">
        <v>33</v>
      </c>
      <c r="G17" s="26" t="s">
        <v>46</v>
      </c>
      <c r="H17" s="26" t="s">
        <v>33</v>
      </c>
      <c r="I17" s="26" t="s">
        <v>46</v>
      </c>
      <c r="J17" s="26" t="s">
        <v>33</v>
      </c>
      <c r="K17" s="26" t="s">
        <v>46</v>
      </c>
      <c r="L17" s="26" t="s">
        <v>33</v>
      </c>
      <c r="M17" s="26" t="s">
        <v>46</v>
      </c>
      <c r="N17" s="26" t="s">
        <v>33</v>
      </c>
      <c r="O17" s="27" t="s">
        <v>46</v>
      </c>
      <c r="P17" s="26" t="s">
        <v>33</v>
      </c>
      <c r="Q17" s="27" t="s">
        <v>46</v>
      </c>
      <c r="R17" s="26" t="s">
        <v>33</v>
      </c>
      <c r="S17" s="28" t="s">
        <v>46</v>
      </c>
    </row>
    <row r="18" spans="1:19" ht="15.75" customHeight="1" thickTop="1" x14ac:dyDescent="0.25">
      <c r="A18" s="75">
        <v>1</v>
      </c>
      <c r="B18" s="77" t="s">
        <v>141</v>
      </c>
      <c r="C18" s="74">
        <f>COUNTIF(A_predlog!T6:T113,"&gt;0")</f>
        <v>5</v>
      </c>
      <c r="D18" s="78">
        <f>COUNTIF(A_predlog!$U6:$U113,"A")</f>
        <v>1</v>
      </c>
      <c r="E18" s="78">
        <f>IF($C18=0,0,D18*100/$C18)</f>
        <v>20</v>
      </c>
      <c r="F18" s="78">
        <f>COUNTIF(A_predlog!$U6:$U113,"B")</f>
        <v>0</v>
      </c>
      <c r="G18" s="78">
        <f>IF($C18=0,0,F18*100/$C18)</f>
        <v>0</v>
      </c>
      <c r="H18" s="78">
        <f>COUNTIF(A_predlog!$U6:$U113,"C")</f>
        <v>2</v>
      </c>
      <c r="I18" s="78">
        <f>IF($C18=0,0,H18*100/$C18)</f>
        <v>40</v>
      </c>
      <c r="J18" s="78">
        <f>COUNTIF(A_predlog!$U6:$U113,"D")</f>
        <v>1</v>
      </c>
      <c r="K18" s="78">
        <f>IF($C18=0,0,J18*100/$C18)</f>
        <v>20</v>
      </c>
      <c r="L18" s="78">
        <f>COUNTIF(A_predlog!$U6:$U113,"E")</f>
        <v>1</v>
      </c>
      <c r="M18" s="78">
        <f>IF($C18=0,0,L18*100/$C18)</f>
        <v>20</v>
      </c>
      <c r="N18" s="78">
        <f>C18-P18</f>
        <v>0</v>
      </c>
      <c r="O18" s="74">
        <f>IF($C18=0,0,N18*100/$C18)</f>
        <v>0</v>
      </c>
      <c r="P18" s="78">
        <f>SUM(D18,F18,H18,J18,L18)</f>
        <v>5</v>
      </c>
      <c r="Q18" s="74">
        <f>IF($C18=0,0,P18*100/($P18+$R18))</f>
        <v>100</v>
      </c>
      <c r="R18" s="78">
        <f>N18</f>
        <v>0</v>
      </c>
      <c r="S18" s="73">
        <f>IF($C18=0,0,R18*100/($P18+$R18))</f>
        <v>0</v>
      </c>
    </row>
    <row r="19" spans="1:19" ht="15.75" x14ac:dyDescent="0.25">
      <c r="A19" s="29">
        <v>2</v>
      </c>
      <c r="B19" s="30" t="s">
        <v>139</v>
      </c>
      <c r="C19" s="31">
        <f>COUNTIF(B_predlog!T8:T115,"&gt;0")</f>
        <v>23</v>
      </c>
      <c r="D19" s="32">
        <f>COUNTIF(B_predlog!$U8:$U115,"A")</f>
        <v>3</v>
      </c>
      <c r="E19" s="32">
        <f>IF($C19=0,0,D19*100/$C19)</f>
        <v>13.043478260869565</v>
      </c>
      <c r="F19" s="32">
        <f>COUNTIF(B_predlog!$U8:$U115,"B")</f>
        <v>2</v>
      </c>
      <c r="G19" s="32">
        <f>IF($C19=0,0,F19*100/$C19)</f>
        <v>8.695652173913043</v>
      </c>
      <c r="H19" s="32">
        <f>COUNTIF(B_predlog!$U8:$U115,"C")</f>
        <v>2</v>
      </c>
      <c r="I19" s="32">
        <f>IF($C19=0,0,H19*100/$C19)</f>
        <v>8.695652173913043</v>
      </c>
      <c r="J19" s="32">
        <f>COUNTIF(B_predlog!$U8:$U115,"D")</f>
        <v>4</v>
      </c>
      <c r="K19" s="32">
        <f>IF($C19=0,0,J19*100/$C19)</f>
        <v>17.391304347826086</v>
      </c>
      <c r="L19" s="32">
        <f>COUNTIF(B_predlog!$U8:$U115,"E")</f>
        <v>3</v>
      </c>
      <c r="M19" s="32">
        <f>IF($C19=0,0,L19*100/$C19)</f>
        <v>13.043478260869565</v>
      </c>
      <c r="N19" s="32">
        <f>C19-P19</f>
        <v>9</v>
      </c>
      <c r="O19" s="31">
        <f>IF($C19=0,0,N19*100/$C19)</f>
        <v>39.130434782608695</v>
      </c>
      <c r="P19" s="32">
        <f>SUM(D19,F19,H19,J19,L19)</f>
        <v>14</v>
      </c>
      <c r="Q19" s="31">
        <f>IF($C19=0,0,P19*100/($P19+$R19))</f>
        <v>60.869565217391305</v>
      </c>
      <c r="R19" s="32">
        <f>N19</f>
        <v>9</v>
      </c>
      <c r="S19" s="33">
        <f>IF($C19=0,0,R19*100/($P19+$R19))</f>
        <v>39.130434782608695</v>
      </c>
    </row>
    <row r="20" spans="1:19" ht="15.75" x14ac:dyDescent="0.25">
      <c r="A20" s="29">
        <v>3</v>
      </c>
      <c r="B20" s="30" t="s">
        <v>140</v>
      </c>
      <c r="C20" s="31">
        <f>COUNTIF(C_predlog!T8:T115,"&gt;0")</f>
        <v>47</v>
      </c>
      <c r="D20" s="32">
        <f>COUNTIF(C_predlog!$U8:$U115,"A")</f>
        <v>3</v>
      </c>
      <c r="E20" s="32">
        <f>IF($C20=0,0,D20*100/$C20)</f>
        <v>6.3829787234042552</v>
      </c>
      <c r="F20" s="32">
        <f>COUNTIF(C_predlog!$U8:$U115,"B")</f>
        <v>7</v>
      </c>
      <c r="G20" s="32">
        <f>IF($C20=0,0,F20*100/$C20)</f>
        <v>14.893617021276595</v>
      </c>
      <c r="H20" s="32">
        <f>COUNTIF(C_predlog!$U8:$U115,"C")</f>
        <v>12</v>
      </c>
      <c r="I20" s="32">
        <f>IF($C20=0,0,H20*100/$C20)</f>
        <v>25.531914893617021</v>
      </c>
      <c r="J20" s="32">
        <f>COUNTIF(C_predlog!$U8:$U115,"D")</f>
        <v>13</v>
      </c>
      <c r="K20" s="32">
        <f>IF($C20=0,0,J20*100/$C20)</f>
        <v>27.659574468085108</v>
      </c>
      <c r="L20" s="32">
        <f>COUNTIF(C_predlog!$U8:$U115,"E")</f>
        <v>7</v>
      </c>
      <c r="M20" s="32">
        <f>IF($C20=0,0,L20*100/$C20)</f>
        <v>14.893617021276595</v>
      </c>
      <c r="N20" s="32">
        <f>C20-P20</f>
        <v>5</v>
      </c>
      <c r="O20" s="31">
        <f>IF($C20=0,0,N20*100/$C20)</f>
        <v>10.638297872340425</v>
      </c>
      <c r="P20" s="32">
        <f>SUM(D20,F20,H20,J20,L20)</f>
        <v>42</v>
      </c>
      <c r="Q20" s="31">
        <f>IF($C20=0,0,P20*100/($P20+$R20))</f>
        <v>89.361702127659569</v>
      </c>
      <c r="R20" s="32">
        <f>N20</f>
        <v>5</v>
      </c>
      <c r="S20" s="33">
        <f>IF($C20=0,0,R20*100/($P20+$R20))</f>
        <v>10.638297872340425</v>
      </c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5" t="str">
        <f>CONCATENATE("Podgorica,   januar 20",RIGHT(My!R2,2),". god.")</f>
        <v>Podgorica,   januar 2021. god.</v>
      </c>
      <c r="B25" s="155"/>
      <c r="D25" s="155" t="s">
        <v>47</v>
      </c>
      <c r="E25" s="155"/>
      <c r="F25" s="155"/>
      <c r="G25" s="155"/>
      <c r="H25" s="155"/>
      <c r="I25" s="155"/>
      <c r="N25" s="156" t="s">
        <v>48</v>
      </c>
      <c r="O25" s="156"/>
      <c r="P25" s="156"/>
      <c r="Q25" s="156"/>
    </row>
    <row r="27" spans="1:19" ht="15" x14ac:dyDescent="0.2">
      <c r="D27" s="160" t="s">
        <v>127</v>
      </c>
      <c r="E27" s="160"/>
      <c r="F27" s="160"/>
      <c r="G27" s="160"/>
      <c r="H27" s="160"/>
      <c r="I27" s="160"/>
      <c r="J27" s="160"/>
      <c r="L27" s="72"/>
      <c r="M27" s="160" t="s">
        <v>126</v>
      </c>
      <c r="N27" s="160"/>
      <c r="O27" s="160"/>
      <c r="P27" s="160"/>
      <c r="Q27" s="160"/>
      <c r="R27" s="160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3"/>
  <sheetViews>
    <sheetView topLeftCell="C1" workbookViewId="0">
      <selection activeCell="N13" sqref="N13"/>
    </sheetView>
  </sheetViews>
  <sheetFormatPr defaultRowHeight="12.75" x14ac:dyDescent="0.2"/>
  <cols>
    <col min="2" max="2" width="24.42578125" customWidth="1"/>
    <col min="6" max="6" width="24.42578125" customWidth="1"/>
    <col min="10" max="10" width="23.85546875" customWidth="1"/>
  </cols>
  <sheetData>
    <row r="1" spans="1:18" x14ac:dyDescent="0.2">
      <c r="R1" s="65" t="s">
        <v>51</v>
      </c>
    </row>
    <row r="2" spans="1:18" x14ac:dyDescent="0.2">
      <c r="A2" s="1"/>
      <c r="B2" s="59" t="s">
        <v>142</v>
      </c>
      <c r="C2" s="1"/>
      <c r="E2" s="1"/>
      <c r="F2" s="59" t="s">
        <v>142</v>
      </c>
      <c r="G2" s="1"/>
      <c r="H2" s="1"/>
      <c r="I2" s="1"/>
      <c r="J2" s="59" t="s">
        <v>142</v>
      </c>
      <c r="K2" s="1"/>
      <c r="R2" s="60" t="s">
        <v>305</v>
      </c>
    </row>
    <row r="3" spans="1:18" x14ac:dyDescent="0.2">
      <c r="A3" s="1"/>
      <c r="B3" s="60" t="str">
        <f>CONCATENATE("smjer: A ; sk. ",R2)</f>
        <v>smjer: A ; sk. 2020/21</v>
      </c>
      <c r="C3" s="1"/>
      <c r="E3" s="1"/>
      <c r="F3" s="60" t="str">
        <f>CONCATENATE("smjer: B ; sk. ",R2)</f>
        <v>smjer: B ; sk. 2020/21</v>
      </c>
      <c r="G3" s="1"/>
      <c r="H3" s="1"/>
      <c r="I3" s="1"/>
      <c r="J3" s="60" t="str">
        <f>CONCATENATE("smjer: C ; sk. ",R2)</f>
        <v>smjer: C ; sk. 2020/21</v>
      </c>
      <c r="K3" s="1"/>
    </row>
    <row r="4" spans="1:18" x14ac:dyDescent="0.2">
      <c r="A4" s="63" t="str">
        <f>A_Zakljucne!A8</f>
        <v>1/2020</v>
      </c>
      <c r="B4" s="64" t="str">
        <f>A_Zakljucne!B8</f>
        <v>Medar Vasilija</v>
      </c>
      <c r="C4" s="64" t="str">
        <f>A_Zakljucne!F8</f>
        <v>F</v>
      </c>
      <c r="E4" s="63" t="str">
        <f>B_Zakljucne!A8</f>
        <v>1/2020</v>
      </c>
      <c r="F4" s="64" t="str">
        <f>B_Zakljucne!B8</f>
        <v>Vukčević Luka</v>
      </c>
      <c r="G4" s="64" t="str">
        <f>B_Zakljucne!F8</f>
        <v>F</v>
      </c>
      <c r="I4" s="63" t="str">
        <f>C_Zakljucne!A8</f>
        <v>1/2020</v>
      </c>
      <c r="J4" s="64" t="str">
        <f>C_Zakljucne!B8</f>
        <v>Jovanović Filip</v>
      </c>
      <c r="K4" s="64" t="str">
        <f>C_Zakljucne!F8</f>
        <v>A</v>
      </c>
    </row>
    <row r="5" spans="1:18" x14ac:dyDescent="0.2">
      <c r="A5" s="63" t="str">
        <f>A_Zakljucne!A9</f>
        <v>2/2020</v>
      </c>
      <c r="B5" s="64" t="str">
        <f>A_Zakljucne!B9</f>
        <v>Joksimović Nikita</v>
      </c>
      <c r="C5" s="64" t="str">
        <f>A_Zakljucne!F9</f>
        <v>F</v>
      </c>
      <c r="E5" s="63" t="str">
        <f>B_Zakljucne!A9</f>
        <v>2/2020</v>
      </c>
      <c r="F5" s="64" t="str">
        <f>B_Zakljucne!B9</f>
        <v>Mijović Ivana</v>
      </c>
      <c r="G5" s="64" t="str">
        <f>B_Zakljucne!F9</f>
        <v>A</v>
      </c>
      <c r="I5" s="63" t="str">
        <f>C_Zakljucne!A9</f>
        <v>2/2020</v>
      </c>
      <c r="J5" s="64" t="str">
        <f>C_Zakljucne!B9</f>
        <v>Veljović Matija</v>
      </c>
      <c r="K5" s="64" t="str">
        <f>C_Zakljucne!F9</f>
        <v>D</v>
      </c>
    </row>
    <row r="6" spans="1:18" x14ac:dyDescent="0.2">
      <c r="A6" s="63" t="str">
        <f>A_Zakljucne!A10</f>
        <v>3/2020</v>
      </c>
      <c r="B6" s="64" t="str">
        <f>A_Zakljucne!B10</f>
        <v>Perović Helena</v>
      </c>
      <c r="C6" s="64" t="str">
        <f>A_Zakljucne!F10</f>
        <v>A</v>
      </c>
      <c r="E6" s="63" t="str">
        <f>B_Zakljucne!A10</f>
        <v>3/2020</v>
      </c>
      <c r="F6" s="64" t="str">
        <f>B_Zakljucne!B10</f>
        <v>Popović Milica</v>
      </c>
      <c r="G6" s="64" t="str">
        <f>B_Zakljucne!F10</f>
        <v>A</v>
      </c>
      <c r="I6" s="63" t="str">
        <f>C_Zakljucne!A10</f>
        <v>3/2020</v>
      </c>
      <c r="J6" s="64" t="str">
        <f>C_Zakljucne!B10</f>
        <v>Nikolić Nikolina</v>
      </c>
      <c r="K6" s="64" t="str">
        <f>C_Zakljucne!F10</f>
        <v>D</v>
      </c>
    </row>
    <row r="7" spans="1:18" x14ac:dyDescent="0.2">
      <c r="A7" s="63" t="str">
        <f>A_Zakljucne!A11</f>
        <v>4/2020</v>
      </c>
      <c r="B7" s="64" t="str">
        <f>A_Zakljucne!B11</f>
        <v>Murić Anisa</v>
      </c>
      <c r="C7" s="64" t="str">
        <f>A_Zakljucne!F11</f>
        <v>E</v>
      </c>
      <c r="E7" s="63" t="str">
        <f>B_Zakljucne!A11</f>
        <v>4/2020</v>
      </c>
      <c r="F7" s="64" t="str">
        <f>B_Zakljucne!B11</f>
        <v>Zajmović Ajlan</v>
      </c>
      <c r="G7" s="64" t="str">
        <f>B_Zakljucne!F11</f>
        <v>B</v>
      </c>
      <c r="I7" s="63" t="str">
        <f>C_Zakljucne!A11</f>
        <v>4/2020</v>
      </c>
      <c r="J7" s="64" t="str">
        <f>C_Zakljucne!B11</f>
        <v>Jocović Mihailo</v>
      </c>
      <c r="K7" s="64" t="str">
        <f>C_Zakljucne!F11</f>
        <v>C</v>
      </c>
    </row>
    <row r="8" spans="1:18" x14ac:dyDescent="0.2">
      <c r="A8" s="63" t="str">
        <f>A_Zakljucne!A12</f>
        <v>5/2020</v>
      </c>
      <c r="B8" s="64" t="str">
        <f>A_Zakljucne!B12</f>
        <v>Perović Jelena</v>
      </c>
      <c r="C8" s="64" t="str">
        <f>A_Zakljucne!F12</f>
        <v>F</v>
      </c>
      <c r="E8" s="63" t="str">
        <f>B_Zakljucne!A12</f>
        <v>5/2020</v>
      </c>
      <c r="F8" s="64" t="str">
        <f>B_Zakljucne!B12</f>
        <v>Gogić Aćim</v>
      </c>
      <c r="G8" s="64" t="str">
        <f>B_Zakljucne!F12</f>
        <v>C</v>
      </c>
      <c r="I8" s="63" t="str">
        <f>C_Zakljucne!A12</f>
        <v>5/2020</v>
      </c>
      <c r="J8" s="64" t="str">
        <f>C_Zakljucne!B12</f>
        <v>Dragišić Nemanja</v>
      </c>
      <c r="K8" s="64" t="str">
        <f>C_Zakljucne!F12</f>
        <v>A</v>
      </c>
    </row>
    <row r="9" spans="1:18" x14ac:dyDescent="0.2">
      <c r="A9" s="63" t="str">
        <f>A_Zakljucne!A13</f>
        <v>6/2020</v>
      </c>
      <c r="B9" s="64" t="str">
        <f>A_Zakljucne!B13</f>
        <v>Jocović Suzana</v>
      </c>
      <c r="C9" s="64" t="str">
        <f>A_Zakljucne!F13</f>
        <v>D</v>
      </c>
      <c r="E9" s="63" t="str">
        <f>B_Zakljucne!A13</f>
        <v>6/2020</v>
      </c>
      <c r="F9" s="64" t="str">
        <f>B_Zakljucne!B13</f>
        <v>Perović Sara</v>
      </c>
      <c r="G9" s="64" t="str">
        <f>B_Zakljucne!F13</f>
        <v>B</v>
      </c>
      <c r="I9" s="63" t="str">
        <f>C_Zakljucne!A13</f>
        <v>6/2020</v>
      </c>
      <c r="J9" s="64" t="str">
        <f>C_Zakljucne!B13</f>
        <v>Ivanović Ksenija</v>
      </c>
      <c r="K9" s="64" t="str">
        <f>C_Zakljucne!F13</f>
        <v>F</v>
      </c>
    </row>
    <row r="10" spans="1:18" x14ac:dyDescent="0.2">
      <c r="A10" s="63" t="str">
        <f>A_Zakljucne!A14</f>
        <v>7/2020</v>
      </c>
      <c r="B10" s="64" t="str">
        <f>A_Zakljucne!B14</f>
        <v>Hrvaćanin Stefan</v>
      </c>
      <c r="C10" s="64" t="str">
        <f>A_Zakljucne!F14</f>
        <v>F</v>
      </c>
      <c r="E10" s="63" t="str">
        <f>B_Zakljucne!A14</f>
        <v>7/2020</v>
      </c>
      <c r="F10" s="64" t="str">
        <f>B_Zakljucne!B14</f>
        <v>Tubić Anđela</v>
      </c>
      <c r="G10" s="64" t="str">
        <f>B_Zakljucne!F14</f>
        <v>F</v>
      </c>
      <c r="I10" s="63" t="str">
        <f>C_Zakljucne!A14</f>
        <v>7/2020</v>
      </c>
      <c r="J10" s="64" t="str">
        <f>C_Zakljucne!B14</f>
        <v>Mrdak Matija</v>
      </c>
      <c r="K10" s="64" t="str">
        <f>C_Zakljucne!F14</f>
        <v>F</v>
      </c>
    </row>
    <row r="11" spans="1:18" x14ac:dyDescent="0.2">
      <c r="A11" s="63" t="str">
        <f>A_Zakljucne!A15</f>
        <v>8/2020</v>
      </c>
      <c r="B11" s="64" t="str">
        <f>A_Zakljucne!B15</f>
        <v>Stožinić Ana</v>
      </c>
      <c r="C11" s="64" t="str">
        <f>A_Zakljucne!F15</f>
        <v>F</v>
      </c>
      <c r="E11" s="63" t="str">
        <f>B_Zakljucne!A15</f>
        <v>8/2020</v>
      </c>
      <c r="F11" s="64" t="str">
        <f>B_Zakljucne!B15</f>
        <v>Ramdedović Bekir</v>
      </c>
      <c r="G11" s="64" t="str">
        <f>B_Zakljucne!F15</f>
        <v>F</v>
      </c>
      <c r="I11" s="63" t="str">
        <f>C_Zakljucne!A15</f>
        <v>8/2020</v>
      </c>
      <c r="J11" s="64" t="str">
        <f>C_Zakljucne!B15</f>
        <v>Murišić Luka</v>
      </c>
      <c r="K11" s="64" t="str">
        <f>C_Zakljucne!F15</f>
        <v>D</v>
      </c>
    </row>
    <row r="12" spans="1:18" x14ac:dyDescent="0.2">
      <c r="A12" s="63" t="str">
        <f>A_Zakljucne!A16</f>
        <v>9/2020</v>
      </c>
      <c r="B12" s="64" t="str">
        <f>A_Zakljucne!B16</f>
        <v>Kujović Amela</v>
      </c>
      <c r="C12" s="64" t="str">
        <f>A_Zakljucne!F16</f>
        <v>C</v>
      </c>
      <c r="E12" s="63" t="str">
        <f>B_Zakljucne!A16</f>
        <v>9/2020</v>
      </c>
      <c r="F12" s="64" t="str">
        <f>B_Zakljucne!B16</f>
        <v>Dabetić Teodora</v>
      </c>
      <c r="G12" s="64" t="str">
        <f>B_Zakljucne!F16</f>
        <v>D</v>
      </c>
      <c r="I12" s="63" t="str">
        <f>C_Zakljucne!A16</f>
        <v>9/2020</v>
      </c>
      <c r="J12" s="64" t="str">
        <f>C_Zakljucne!B16</f>
        <v>Bošković Jovana</v>
      </c>
      <c r="K12" s="64" t="str">
        <f>C_Zakljucne!F16</f>
        <v>B</v>
      </c>
    </row>
    <row r="13" spans="1:18" x14ac:dyDescent="0.2">
      <c r="A13" s="63" t="str">
        <f>A_Zakljucne!A17</f>
        <v>10/2020</v>
      </c>
      <c r="B13" s="64" t="str">
        <f>A_Zakljucne!B17</f>
        <v>Vukadinović Markiša</v>
      </c>
      <c r="C13" s="64" t="str">
        <f>A_Zakljucne!F17</f>
        <v>F</v>
      </c>
      <c r="E13" s="63" t="str">
        <f>B_Zakljucne!A17</f>
        <v>10/2020</v>
      </c>
      <c r="F13" s="64" t="str">
        <f>B_Zakljucne!B17</f>
        <v>Novaković Monika</v>
      </c>
      <c r="G13" s="64" t="str">
        <f>B_Zakljucne!F17</f>
        <v>C</v>
      </c>
      <c r="I13" s="63" t="str">
        <f>C_Zakljucne!A17</f>
        <v>10/2020</v>
      </c>
      <c r="J13" s="64" t="str">
        <f>C_Zakljucne!B17</f>
        <v>Dajković Balša</v>
      </c>
      <c r="K13" s="64" t="str">
        <f>C_Zakljucne!F17</f>
        <v>C</v>
      </c>
    </row>
    <row r="14" spans="1:18" x14ac:dyDescent="0.2">
      <c r="A14" s="63" t="str">
        <f>A_Zakljucne!A18</f>
        <v>11/2020</v>
      </c>
      <c r="B14" s="64" t="str">
        <f>A_Zakljucne!B18</f>
        <v>Damjanović Luka</v>
      </c>
      <c r="C14" s="64" t="str">
        <f>A_Zakljucne!F18</f>
        <v>F</v>
      </c>
      <c r="E14" s="63" t="str">
        <f>B_Zakljucne!A18</f>
        <v>11/2020</v>
      </c>
      <c r="F14" s="64" t="str">
        <f>B_Zakljucne!B18</f>
        <v>Bulatović Petar</v>
      </c>
      <c r="G14" s="64" t="str">
        <f>B_Zakljucne!F18</f>
        <v>F</v>
      </c>
      <c r="I14" s="63" t="str">
        <f>C_Zakljucne!A18</f>
        <v>13/2020</v>
      </c>
      <c r="J14" s="64" t="str">
        <f>C_Zakljucne!B18</f>
        <v>Popović Teodora</v>
      </c>
      <c r="K14" s="64" t="str">
        <f>C_Zakljucne!F18</f>
        <v>E</v>
      </c>
    </row>
    <row r="15" spans="1:18" x14ac:dyDescent="0.2">
      <c r="A15" s="63" t="str">
        <f>A_Zakljucne!A19</f>
        <v>12/2020</v>
      </c>
      <c r="B15" s="64" t="str">
        <f>A_Zakljucne!B19</f>
        <v>Bećović Lejla</v>
      </c>
      <c r="C15" s="64" t="str">
        <f>A_Zakljucne!F19</f>
        <v>F</v>
      </c>
      <c r="E15" s="63" t="str">
        <f>B_Zakljucne!A19</f>
        <v>12/2020</v>
      </c>
      <c r="F15" s="64" t="str">
        <f>B_Zakljucne!B19</f>
        <v>Radončić Mensud</v>
      </c>
      <c r="G15" s="64" t="str">
        <f>B_Zakljucne!F19</f>
        <v>E</v>
      </c>
      <c r="I15" s="63" t="str">
        <f>C_Zakljucne!A19</f>
        <v>15/2020</v>
      </c>
      <c r="J15" s="64" t="str">
        <f>C_Zakljucne!B19</f>
        <v>Radović Simo</v>
      </c>
      <c r="K15" s="64" t="str">
        <f>C_Zakljucne!F19</f>
        <v>E</v>
      </c>
    </row>
    <row r="16" spans="1:18" x14ac:dyDescent="0.2">
      <c r="A16" s="63" t="str">
        <f>A_Zakljucne!A20</f>
        <v>13/2020</v>
      </c>
      <c r="B16" s="64" t="str">
        <f>A_Zakljucne!B20</f>
        <v>Vuković Nikola</v>
      </c>
      <c r="C16" s="64" t="str">
        <f>A_Zakljucne!F20</f>
        <v>F</v>
      </c>
      <c r="E16" s="63" t="str">
        <f>B_Zakljucne!A20</f>
        <v>13/2020</v>
      </c>
      <c r="F16" s="64" t="str">
        <f>B_Zakljucne!B20</f>
        <v>Kljajević Nemanja</v>
      </c>
      <c r="G16" s="64" t="str">
        <f>B_Zakljucne!F20</f>
        <v>E</v>
      </c>
      <c r="I16" s="63" t="str">
        <f>C_Zakljucne!A20</f>
        <v>16/2020</v>
      </c>
      <c r="J16" s="64" t="str">
        <f>C_Zakljucne!B20</f>
        <v>Alković Mia</v>
      </c>
      <c r="K16" s="64" t="str">
        <f>C_Zakljucne!F20</f>
        <v>C</v>
      </c>
    </row>
    <row r="17" spans="1:11" x14ac:dyDescent="0.2">
      <c r="A17" s="63" t="str">
        <f>A_Zakljucne!A21</f>
        <v>14/2020</v>
      </c>
      <c r="B17" s="64" t="str">
        <f>A_Zakljucne!B21</f>
        <v>Tomanović Pavle</v>
      </c>
      <c r="C17" s="64" t="str">
        <f>A_Zakljucne!F21</f>
        <v>F</v>
      </c>
      <c r="E17" s="63" t="str">
        <f>B_Zakljucne!A21</f>
        <v>14/2020</v>
      </c>
      <c r="F17" s="64" t="str">
        <f>B_Zakljucne!B21</f>
        <v>Vukčević Jelena</v>
      </c>
      <c r="G17" s="64" t="str">
        <f>B_Zakljucne!F21</f>
        <v>F</v>
      </c>
      <c r="I17" s="63" t="str">
        <f>C_Zakljucne!A21</f>
        <v>17/2020</v>
      </c>
      <c r="J17" s="64" t="str">
        <f>C_Zakljucne!B21</f>
        <v>Radulović Lazar</v>
      </c>
      <c r="K17" s="64" t="str">
        <f>C_Zakljucne!F21</f>
        <v>F</v>
      </c>
    </row>
    <row r="18" spans="1:11" x14ac:dyDescent="0.2">
      <c r="A18" s="63" t="str">
        <f>A_Zakljucne!A22</f>
        <v>15/2020</v>
      </c>
      <c r="B18" s="64" t="str">
        <f>A_Zakljucne!B22</f>
        <v>Bubanja Stefan</v>
      </c>
      <c r="C18" s="64" t="str">
        <f>A_Zakljucne!F22</f>
        <v>F</v>
      </c>
      <c r="E18" s="63" t="str">
        <f>B_Zakljucne!A22</f>
        <v>15/2020</v>
      </c>
      <c r="F18" s="64" t="str">
        <f>B_Zakljucne!B22</f>
        <v>Medojević Nikolina</v>
      </c>
      <c r="G18" s="64" t="str">
        <f>B_Zakljucne!F22</f>
        <v>D</v>
      </c>
      <c r="I18" s="63" t="str">
        <f>C_Zakljucne!A22</f>
        <v>18/2020</v>
      </c>
      <c r="J18" s="64" t="str">
        <f>C_Zakljucne!B22</f>
        <v>Đilas Strahinja</v>
      </c>
      <c r="K18" s="64" t="str">
        <f>C_Zakljucne!F22</f>
        <v>D</v>
      </c>
    </row>
    <row r="19" spans="1:11" x14ac:dyDescent="0.2">
      <c r="A19" s="63" t="str">
        <f>A_Zakljucne!A23</f>
        <v>16/2020</v>
      </c>
      <c r="B19" s="64" t="str">
        <f>A_Zakljucne!B23</f>
        <v>Boljević Jovan</v>
      </c>
      <c r="C19" s="64" t="str">
        <f>A_Zakljucne!F23</f>
        <v>F</v>
      </c>
      <c r="E19" s="63" t="str">
        <f>B_Zakljucne!A23</f>
        <v>16/2020</v>
      </c>
      <c r="F19" s="64" t="str">
        <f>B_Zakljucne!B23</f>
        <v>Janković Anđela</v>
      </c>
      <c r="G19" s="64" t="str">
        <f>B_Zakljucne!F23</f>
        <v>D</v>
      </c>
      <c r="I19" s="63" t="str">
        <f>C_Zakljucne!A23</f>
        <v>19/2020</v>
      </c>
      <c r="J19" s="64" t="str">
        <f>C_Zakljucne!B23</f>
        <v>Rakočević Jana</v>
      </c>
      <c r="K19" s="64" t="str">
        <f>C_Zakljucne!F23</f>
        <v>A</v>
      </c>
    </row>
    <row r="20" spans="1:11" x14ac:dyDescent="0.2">
      <c r="A20" s="63" t="str">
        <f>A_Zakljucne!A24</f>
        <v>17/2020</v>
      </c>
      <c r="B20" s="64" t="str">
        <f>A_Zakljucne!B24</f>
        <v>Ćatović Edita</v>
      </c>
      <c r="C20" s="64" t="str">
        <f>A_Zakljucne!F24</f>
        <v>F</v>
      </c>
      <c r="E20" s="63" t="str">
        <f>B_Zakljucne!A24</f>
        <v>17/2020</v>
      </c>
      <c r="F20" s="64" t="str">
        <f>B_Zakljucne!B24</f>
        <v>Miladinović Petar</v>
      </c>
      <c r="G20" s="64" t="str">
        <f>B_Zakljucne!F24</f>
        <v>F</v>
      </c>
      <c r="I20" s="63" t="str">
        <f>C_Zakljucne!A24</f>
        <v>20/2020</v>
      </c>
      <c r="J20" s="64" t="str">
        <f>C_Zakljucne!B24</f>
        <v>Milačić Marija</v>
      </c>
      <c r="K20" s="64" t="str">
        <f>C_Zakljucne!F24</f>
        <v>D</v>
      </c>
    </row>
    <row r="21" spans="1:11" x14ac:dyDescent="0.2">
      <c r="A21" s="63" t="str">
        <f>A_Zakljucne!A25</f>
        <v>18/2020</v>
      </c>
      <c r="B21" s="64" t="str">
        <f>A_Zakljucne!B25</f>
        <v>Miljanić Marković Slađana</v>
      </c>
      <c r="C21" s="64" t="str">
        <f>A_Zakljucne!F25</f>
        <v>F</v>
      </c>
      <c r="E21" s="63" t="str">
        <f>B_Zakljucne!A25</f>
        <v>18/2020</v>
      </c>
      <c r="F21" s="64" t="str">
        <f>B_Zakljucne!B25</f>
        <v>Đurišić Danijela</v>
      </c>
      <c r="G21" s="64" t="str">
        <f>B_Zakljucne!F25</f>
        <v>F</v>
      </c>
      <c r="I21" s="63" t="str">
        <f>C_Zakljucne!A25</f>
        <v>21/2020</v>
      </c>
      <c r="J21" s="64" t="str">
        <f>C_Zakljucne!B25</f>
        <v>Jović Milica</v>
      </c>
      <c r="K21" s="64" t="str">
        <f>C_Zakljucne!F25</f>
        <v>B</v>
      </c>
    </row>
    <row r="22" spans="1:11" x14ac:dyDescent="0.2">
      <c r="A22" s="63" t="str">
        <f>A_Zakljucne!A26</f>
        <v>19/2020</v>
      </c>
      <c r="B22" s="64" t="str">
        <f>A_Zakljucne!B26</f>
        <v>Vukićević Milica</v>
      </c>
      <c r="C22" s="64" t="str">
        <f>A_Zakljucne!F26</f>
        <v>C</v>
      </c>
      <c r="E22" s="63" t="str">
        <f>B_Zakljucne!A26</f>
        <v>19/2020</v>
      </c>
      <c r="F22" s="64" t="str">
        <f>B_Zakljucne!B26</f>
        <v>Bečić Slađana</v>
      </c>
      <c r="G22" s="64" t="str">
        <f>B_Zakljucne!F26</f>
        <v>F</v>
      </c>
      <c r="I22" s="63" t="str">
        <f>C_Zakljucne!A26</f>
        <v>22/2020</v>
      </c>
      <c r="J22" s="64" t="str">
        <f>C_Zakljucne!B26</f>
        <v>Kankaraš Milutin</v>
      </c>
      <c r="K22" s="64" t="str">
        <f>C_Zakljucne!F26</f>
        <v>E</v>
      </c>
    </row>
    <row r="23" spans="1:11" x14ac:dyDescent="0.2">
      <c r="A23" s="63" t="str">
        <f>A_Zakljucne!A27</f>
        <v>11/2016</v>
      </c>
      <c r="B23" s="64" t="str">
        <f>A_Zakljucne!B27</f>
        <v>Maraš Andrea</v>
      </c>
      <c r="C23" s="64" t="str">
        <f>A_Zakljucne!F27</f>
        <v>F</v>
      </c>
      <c r="E23" s="63" t="str">
        <f>B_Zakljucne!A27</f>
        <v>20/2020</v>
      </c>
      <c r="F23" s="64" t="str">
        <f>B_Zakljucne!B27</f>
        <v>Vuković Teodora</v>
      </c>
      <c r="G23" s="64" t="str">
        <f>B_Zakljucne!F27</f>
        <v>D</v>
      </c>
      <c r="I23" s="63" t="str">
        <f>C_Zakljucne!A27</f>
        <v>23/2020</v>
      </c>
      <c r="J23" s="64" t="str">
        <f>C_Zakljucne!B27</f>
        <v>Grdinić Nevena</v>
      </c>
      <c r="K23" s="64" t="str">
        <f>C_Zakljucne!F27</f>
        <v>F</v>
      </c>
    </row>
    <row r="24" spans="1:11" x14ac:dyDescent="0.2">
      <c r="A24" s="63"/>
      <c r="B24" s="64"/>
      <c r="C24" s="64"/>
      <c r="E24" s="63" t="str">
        <f>B_Zakljucne!A28</f>
        <v>22/2020</v>
      </c>
      <c r="F24" s="64" t="str">
        <f>B_Zakljucne!B28</f>
        <v>Miličković Stevan</v>
      </c>
      <c r="G24" s="64" t="str">
        <f>B_Zakljucne!F28</f>
        <v>F</v>
      </c>
      <c r="I24" s="63" t="str">
        <f>C_Zakljucne!A28</f>
        <v>24/2020</v>
      </c>
      <c r="J24" s="64" t="str">
        <f>C_Zakljucne!B28</f>
        <v>Raičević Mia</v>
      </c>
      <c r="K24" s="64" t="str">
        <f>C_Zakljucne!F28</f>
        <v>F</v>
      </c>
    </row>
    <row r="25" spans="1:11" x14ac:dyDescent="0.2">
      <c r="A25" s="63"/>
      <c r="B25" s="64"/>
      <c r="C25" s="64"/>
      <c r="E25" s="63" t="str">
        <f>B_Zakljucne!A29</f>
        <v>23/2020</v>
      </c>
      <c r="F25" s="64" t="str">
        <f>B_Zakljucne!B29</f>
        <v>Bojanović Ivan</v>
      </c>
      <c r="G25" s="64" t="str">
        <f>B_Zakljucne!F29</f>
        <v>F</v>
      </c>
      <c r="I25" s="63" t="str">
        <f>C_Zakljucne!A29</f>
        <v>25/2020</v>
      </c>
      <c r="J25" s="64" t="str">
        <f>C_Zakljucne!B29</f>
        <v>Bubanja Balša</v>
      </c>
      <c r="K25" s="64" t="str">
        <f>C_Zakljucne!F29</f>
        <v>B</v>
      </c>
    </row>
    <row r="26" spans="1:11" x14ac:dyDescent="0.2">
      <c r="A26" s="63"/>
      <c r="B26" s="64"/>
      <c r="C26" s="64"/>
      <c r="E26" s="63" t="str">
        <f>B_Zakljucne!A30</f>
        <v>24/2020</v>
      </c>
      <c r="F26" s="64" t="str">
        <f>B_Zakljucne!B30</f>
        <v>Drašković Đorđije</v>
      </c>
      <c r="G26" s="64" t="str">
        <f>B_Zakljucne!F30</f>
        <v>F</v>
      </c>
      <c r="I26" s="63" t="str">
        <f>C_Zakljucne!A30</f>
        <v>26/2020</v>
      </c>
      <c r="J26" s="64" t="str">
        <f>C_Zakljucne!B30</f>
        <v>Marković Danilo</v>
      </c>
      <c r="K26" s="64" t="str">
        <f>C_Zakljucne!F30</f>
        <v>C</v>
      </c>
    </row>
    <row r="27" spans="1:11" x14ac:dyDescent="0.2">
      <c r="A27" s="63"/>
      <c r="B27" s="64"/>
      <c r="C27" s="64"/>
      <c r="E27" s="63" t="str">
        <f>B_Zakljucne!A31</f>
        <v>25/2020</v>
      </c>
      <c r="F27" s="64" t="str">
        <f>B_Zakljucne!B31</f>
        <v>Borozan Petar</v>
      </c>
      <c r="G27" s="64" t="str">
        <f>B_Zakljucne!F31</f>
        <v>F</v>
      </c>
      <c r="I27" s="63" t="str">
        <f>C_Zakljucne!A31</f>
        <v>27/2020</v>
      </c>
      <c r="J27" s="64" t="str">
        <f>C_Zakljucne!B31</f>
        <v>Šćekić Nikolina</v>
      </c>
      <c r="K27" s="64" t="str">
        <f>C_Zakljucne!F31</f>
        <v>D</v>
      </c>
    </row>
    <row r="28" spans="1:11" x14ac:dyDescent="0.2">
      <c r="A28" s="63"/>
      <c r="B28" s="64"/>
      <c r="C28" s="64"/>
      <c r="E28" s="63" t="str">
        <f>B_Zakljucne!A32</f>
        <v>26/2020</v>
      </c>
      <c r="F28" s="64" t="str">
        <f>B_Zakljucne!B32</f>
        <v>Vujović Lazar</v>
      </c>
      <c r="G28" s="64" t="str">
        <f>B_Zakljucne!F32</f>
        <v>F</v>
      </c>
      <c r="I28" s="63" t="str">
        <f>C_Zakljucne!A32</f>
        <v>28/2020</v>
      </c>
      <c r="J28" s="64" t="str">
        <f>C_Zakljucne!B32</f>
        <v>Petrušić Ana</v>
      </c>
      <c r="K28" s="64" t="str">
        <f>C_Zakljucne!F32</f>
        <v>E</v>
      </c>
    </row>
    <row r="29" spans="1:11" x14ac:dyDescent="0.2">
      <c r="A29" s="63"/>
      <c r="B29" s="64"/>
      <c r="C29" s="64"/>
      <c r="E29" s="63" t="str">
        <f>B_Zakljucne!A33</f>
        <v>27/2020</v>
      </c>
      <c r="F29" s="64" t="str">
        <f>B_Zakljucne!B33</f>
        <v>Vujanović Milutin</v>
      </c>
      <c r="G29" s="64" t="str">
        <f>B_Zakljucne!F33</f>
        <v>F</v>
      </c>
      <c r="I29" s="63" t="str">
        <f>C_Zakljucne!A33</f>
        <v>29/2020</v>
      </c>
      <c r="J29" s="64" t="str">
        <f>C_Zakljucne!B33</f>
        <v>Popović Luka</v>
      </c>
      <c r="K29" s="64" t="str">
        <f>C_Zakljucne!F33</f>
        <v>D</v>
      </c>
    </row>
    <row r="30" spans="1:11" x14ac:dyDescent="0.2">
      <c r="A30" s="63"/>
      <c r="B30" s="64"/>
      <c r="C30" s="64"/>
      <c r="E30" s="63" t="str">
        <f>B_Zakljucne!A34</f>
        <v>29/2020</v>
      </c>
      <c r="F30" s="64" t="str">
        <f>B_Zakljucne!B34</f>
        <v>Bulatović Ivana</v>
      </c>
      <c r="G30" s="64" t="str">
        <f>B_Zakljucne!F34</f>
        <v>F</v>
      </c>
      <c r="I30" s="63" t="str">
        <f>C_Zakljucne!A34</f>
        <v>30/2020</v>
      </c>
      <c r="J30" s="64" t="str">
        <f>C_Zakljucne!B34</f>
        <v>Aničić Sara</v>
      </c>
      <c r="K30" s="64" t="str">
        <f>C_Zakljucne!F34</f>
        <v>C</v>
      </c>
    </row>
    <row r="31" spans="1:11" x14ac:dyDescent="0.2">
      <c r="A31" s="76"/>
      <c r="B31" s="64"/>
      <c r="C31" s="64"/>
      <c r="E31" s="63" t="str">
        <f>B_Zakljucne!A35</f>
        <v>30/2020</v>
      </c>
      <c r="F31" s="64" t="str">
        <f>B_Zakljucne!B35</f>
        <v>Gačević Maša</v>
      </c>
      <c r="G31" s="64" t="str">
        <f>B_Zakljucne!F35</f>
        <v>F</v>
      </c>
      <c r="I31" s="63" t="str">
        <f>C_Zakljucne!A35</f>
        <v>31/2020</v>
      </c>
      <c r="J31" s="64" t="str">
        <f>C_Zakljucne!B35</f>
        <v>Tovjanin Luka</v>
      </c>
      <c r="K31" s="64" t="str">
        <f>C_Zakljucne!F35</f>
        <v>C</v>
      </c>
    </row>
    <row r="32" spans="1:11" x14ac:dyDescent="0.2">
      <c r="A32" s="76"/>
      <c r="B32" s="64"/>
      <c r="C32" s="64"/>
      <c r="E32" s="63" t="str">
        <f>B_Zakljucne!A36</f>
        <v>31/2020</v>
      </c>
      <c r="F32" s="64" t="str">
        <f>B_Zakljucne!B36</f>
        <v>Albijanić Mirjana</v>
      </c>
      <c r="G32" s="64" t="str">
        <f>B_Zakljucne!F36</f>
        <v>A</v>
      </c>
      <c r="I32" s="63" t="str">
        <f>C_Zakljucne!A36</f>
        <v>32/2020</v>
      </c>
      <c r="J32" s="64" t="str">
        <f>C_Zakljucne!B36</f>
        <v>Klimenko Nikola</v>
      </c>
      <c r="K32" s="64" t="str">
        <f>C_Zakljucne!F36</f>
        <v>D</v>
      </c>
    </row>
    <row r="33" spans="1:11" x14ac:dyDescent="0.2">
      <c r="A33" s="76"/>
      <c r="B33" s="64"/>
      <c r="C33" s="64"/>
      <c r="E33" s="63" t="str">
        <f>B_Zakljucne!A37</f>
        <v>32/2020</v>
      </c>
      <c r="F33" s="64" t="str">
        <f>B_Zakljucne!B37</f>
        <v>Jakovljević Nikola</v>
      </c>
      <c r="G33" s="64" t="str">
        <f>B_Zakljucne!F37</f>
        <v>F</v>
      </c>
      <c r="I33" s="63" t="str">
        <f>C_Zakljucne!A37</f>
        <v>33/2020</v>
      </c>
      <c r="J33" s="64" t="str">
        <f>C_Zakljucne!B37</f>
        <v>Vujičić Đorđe</v>
      </c>
      <c r="K33" s="64" t="str">
        <f>C_Zakljucne!F37</f>
        <v>B</v>
      </c>
    </row>
    <row r="34" spans="1:11" x14ac:dyDescent="0.2">
      <c r="A34" s="76"/>
      <c r="B34" s="64"/>
      <c r="C34" s="64"/>
      <c r="E34" s="63" t="str">
        <f>B_Zakljucne!A38</f>
        <v>33/2020</v>
      </c>
      <c r="F34" s="64" t="str">
        <f>B_Zakljucne!B38</f>
        <v>Šutović Ilija</v>
      </c>
      <c r="G34" s="64" t="str">
        <f>B_Zakljucne!F38</f>
        <v>F</v>
      </c>
      <c r="I34" s="63" t="str">
        <f>C_Zakljucne!A38</f>
        <v>34/2020</v>
      </c>
      <c r="J34" s="64" t="str">
        <f>C_Zakljucne!B38</f>
        <v>Todorović Nikola</v>
      </c>
      <c r="K34" s="64" t="str">
        <f>C_Zakljucne!F38</f>
        <v>E</v>
      </c>
    </row>
    <row r="35" spans="1:11" x14ac:dyDescent="0.2">
      <c r="A35" s="76"/>
      <c r="B35" s="64"/>
      <c r="C35" s="64"/>
      <c r="E35" s="63" t="str">
        <f>B_Zakljucne!A39</f>
        <v>34/2020</v>
      </c>
      <c r="F35" s="64" t="str">
        <f>B_Zakljucne!B39</f>
        <v>Tamindžić Nikola</v>
      </c>
      <c r="G35" s="64" t="str">
        <f>B_Zakljucne!F39</f>
        <v>F</v>
      </c>
      <c r="I35" s="63" t="str">
        <f>C_Zakljucne!A39</f>
        <v>35/2020</v>
      </c>
      <c r="J35" s="64" t="str">
        <f>C_Zakljucne!B39</f>
        <v>Bulajić Ivana</v>
      </c>
      <c r="K35" s="64" t="str">
        <f>C_Zakljucne!F39</f>
        <v>C</v>
      </c>
    </row>
    <row r="36" spans="1:11" x14ac:dyDescent="0.2">
      <c r="A36" s="76"/>
      <c r="B36" s="64"/>
      <c r="C36" s="64"/>
      <c r="E36" s="63" t="str">
        <f>B_Zakljucne!A40</f>
        <v>35/2020</v>
      </c>
      <c r="F36" s="64" t="str">
        <f>B_Zakljucne!B40</f>
        <v>Palamar Irfan</v>
      </c>
      <c r="G36" s="64" t="str">
        <f>B_Zakljucne!F40</f>
        <v>F</v>
      </c>
      <c r="I36" s="63" t="str">
        <f>C_Zakljucne!A40</f>
        <v>36/2020</v>
      </c>
      <c r="J36" s="64" t="str">
        <f>C_Zakljucne!B40</f>
        <v>Vesković Tea</v>
      </c>
      <c r="K36" s="64" t="str">
        <f>C_Zakljucne!F40</f>
        <v>E</v>
      </c>
    </row>
    <row r="37" spans="1:11" x14ac:dyDescent="0.2">
      <c r="A37" s="76"/>
      <c r="B37" s="64"/>
      <c r="C37" s="64"/>
      <c r="E37" s="63" t="str">
        <f>B_Zakljucne!A41</f>
        <v>36/2020</v>
      </c>
      <c r="F37" s="64" t="str">
        <f>B_Zakljucne!B41</f>
        <v>Stijepović Vladimir</v>
      </c>
      <c r="G37" s="64" t="str">
        <f>B_Zakljucne!F41</f>
        <v>F</v>
      </c>
      <c r="I37" s="63" t="str">
        <f>C_Zakljucne!A41</f>
        <v>37/2020</v>
      </c>
      <c r="J37" s="64" t="str">
        <f>C_Zakljucne!B41</f>
        <v>Mrdović Andrea</v>
      </c>
      <c r="K37" s="64" t="str">
        <f>C_Zakljucne!F41</f>
        <v>C</v>
      </c>
    </row>
    <row r="38" spans="1:11" x14ac:dyDescent="0.2">
      <c r="A38" s="76"/>
      <c r="B38" s="64"/>
      <c r="C38" s="64"/>
      <c r="E38" s="63" t="str">
        <f>B_Zakljucne!A42</f>
        <v>37/2020</v>
      </c>
      <c r="F38" s="64" t="str">
        <f>B_Zakljucne!B42</f>
        <v>Damjanović Raduša</v>
      </c>
      <c r="G38" s="64" t="str">
        <f>B_Zakljucne!F42</f>
        <v>E</v>
      </c>
      <c r="I38" s="63" t="str">
        <f>C_Zakljucne!A42</f>
        <v>38/2020</v>
      </c>
      <c r="J38" s="64" t="str">
        <f>C_Zakljucne!B42</f>
        <v>Jovanović Lucija</v>
      </c>
      <c r="K38" s="64" t="str">
        <f>C_Zakljucne!F42</f>
        <v>C</v>
      </c>
    </row>
    <row r="39" spans="1:11" x14ac:dyDescent="0.2">
      <c r="A39" s="76"/>
      <c r="B39" s="64"/>
      <c r="C39" s="64"/>
      <c r="E39" s="63" t="str">
        <f>B_Zakljucne!A43</f>
        <v>38/2020</v>
      </c>
      <c r="F39" s="64" t="str">
        <f>B_Zakljucne!B43</f>
        <v>Goda Arijana</v>
      </c>
      <c r="G39" s="64" t="str">
        <f>B_Zakljucne!F43</f>
        <v>F</v>
      </c>
      <c r="I39" s="63" t="str">
        <f>C_Zakljucne!A43</f>
        <v>39/2020</v>
      </c>
      <c r="J39" s="64" t="str">
        <f>C_Zakljucne!B43</f>
        <v>Brnović Matija</v>
      </c>
      <c r="K39" s="64" t="str">
        <f>C_Zakljucne!F43</f>
        <v>D</v>
      </c>
    </row>
    <row r="40" spans="1:11" x14ac:dyDescent="0.2">
      <c r="A40" s="76"/>
      <c r="B40" s="64"/>
      <c r="C40" s="64"/>
      <c r="E40" s="63" t="str">
        <f>B_Zakljucne!A44</f>
        <v>39/2020</v>
      </c>
      <c r="F40" s="64" t="str">
        <f>B_Zakljucne!B44</f>
        <v>Dizdarević Miralem</v>
      </c>
      <c r="G40" s="64" t="str">
        <f>B_Zakljucne!F44</f>
        <v>F</v>
      </c>
      <c r="I40" s="63" t="str">
        <f>C_Zakljucne!A44</f>
        <v>40/2020</v>
      </c>
      <c r="J40" s="64" t="str">
        <f>C_Zakljucne!B44</f>
        <v>Raičević Sara</v>
      </c>
      <c r="K40" s="64" t="str">
        <f>C_Zakljucne!F44</f>
        <v>B</v>
      </c>
    </row>
    <row r="41" spans="1:11" x14ac:dyDescent="0.2">
      <c r="A41" s="76"/>
      <c r="B41" s="64"/>
      <c r="C41" s="64"/>
      <c r="E41" s="63" t="str">
        <f>B_Zakljucne!A45</f>
        <v>41/2020</v>
      </c>
      <c r="F41" s="64" t="str">
        <f>B_Zakljucne!B45</f>
        <v>Popović Đorđe</v>
      </c>
      <c r="G41" s="64" t="str">
        <f>B_Zakljucne!F45</f>
        <v>F</v>
      </c>
      <c r="I41" s="63" t="str">
        <f>C_Zakljucne!A45</f>
        <v>41/2020</v>
      </c>
      <c r="J41" s="64" t="str">
        <f>C_Zakljucne!B45</f>
        <v>Nikolić Dušan</v>
      </c>
      <c r="K41" s="64" t="str">
        <f>C_Zakljucne!F45</f>
        <v>F</v>
      </c>
    </row>
    <row r="42" spans="1:11" x14ac:dyDescent="0.2">
      <c r="A42" s="76"/>
      <c r="B42" s="64"/>
      <c r="C42" s="64"/>
      <c r="E42" s="63"/>
      <c r="F42" s="64"/>
      <c r="G42" s="64"/>
      <c r="I42" s="63" t="str">
        <f>C_Zakljucne!A46</f>
        <v>42/2020</v>
      </c>
      <c r="J42" s="64" t="str">
        <f>C_Zakljucne!B46</f>
        <v>Ćetković Ivona</v>
      </c>
      <c r="K42" s="64" t="str">
        <f>C_Zakljucne!F46</f>
        <v>D</v>
      </c>
    </row>
    <row r="43" spans="1:11" x14ac:dyDescent="0.2">
      <c r="A43" s="76"/>
      <c r="B43" s="64"/>
      <c r="C43" s="64"/>
      <c r="E43" s="63"/>
      <c r="F43" s="64"/>
      <c r="G43" s="64"/>
      <c r="I43" s="63" t="str">
        <f>C_Zakljucne!A47</f>
        <v>43/2020</v>
      </c>
      <c r="J43" s="64" t="str">
        <f>C_Zakljucne!B47</f>
        <v>Knežević Pavle</v>
      </c>
      <c r="K43" s="64" t="str">
        <f>C_Zakljucne!F47</f>
        <v>D</v>
      </c>
    </row>
    <row r="44" spans="1:11" x14ac:dyDescent="0.2">
      <c r="A44" s="76"/>
      <c r="B44" s="64"/>
      <c r="C44" s="64"/>
      <c r="E44" s="63"/>
      <c r="F44" s="64"/>
      <c r="G44" s="64"/>
      <c r="I44" s="63" t="str">
        <f>C_Zakljucne!A48</f>
        <v>44/2020</v>
      </c>
      <c r="J44" s="64" t="str">
        <f>C_Zakljucne!B48</f>
        <v>Simonović Radivoje</v>
      </c>
      <c r="K44" s="64" t="str">
        <f>C_Zakljucne!F48</f>
        <v>C</v>
      </c>
    </row>
    <row r="45" spans="1:11" x14ac:dyDescent="0.2">
      <c r="A45" s="76"/>
      <c r="B45" s="64"/>
      <c r="C45" s="64"/>
      <c r="E45" s="63"/>
      <c r="F45" s="64"/>
      <c r="G45" s="64"/>
      <c r="I45" s="63" t="str">
        <f>C_Zakljucne!A49</f>
        <v>45/2020</v>
      </c>
      <c r="J45" s="64" t="str">
        <f>C_Zakljucne!B49</f>
        <v>Hot Hamza</v>
      </c>
      <c r="K45" s="64" t="str">
        <f>C_Zakljucne!F49</f>
        <v>C</v>
      </c>
    </row>
    <row r="46" spans="1:11" x14ac:dyDescent="0.2">
      <c r="A46" s="76"/>
      <c r="B46" s="64"/>
      <c r="C46" s="64"/>
      <c r="E46" s="63"/>
      <c r="F46" s="64"/>
      <c r="G46" s="64"/>
      <c r="I46" s="63" t="str">
        <f>C_Zakljucne!A50</f>
        <v>46/2020</v>
      </c>
      <c r="J46" s="64" t="str">
        <f>C_Zakljucne!B50</f>
        <v>Vuković Jovan</v>
      </c>
      <c r="K46" s="64" t="str">
        <f>C_Zakljucne!F50</f>
        <v>D</v>
      </c>
    </row>
    <row r="47" spans="1:11" x14ac:dyDescent="0.2">
      <c r="A47" s="76"/>
      <c r="B47" s="64"/>
      <c r="C47" s="64"/>
      <c r="E47" s="63"/>
      <c r="F47" s="64"/>
      <c r="G47" s="64"/>
      <c r="I47" s="63" t="str">
        <f>C_Zakljucne!A60</f>
        <v>47/2020</v>
      </c>
      <c r="J47" s="64" t="str">
        <f>C_Zakljucne!B60</f>
        <v>Pehar Dragan</v>
      </c>
      <c r="K47" s="64" t="str">
        <f>C_Zakljucne!F60</f>
        <v>F</v>
      </c>
    </row>
    <row r="48" spans="1:11" x14ac:dyDescent="0.2">
      <c r="A48" s="76"/>
      <c r="B48" s="64"/>
      <c r="C48" s="64"/>
      <c r="E48" s="63"/>
      <c r="F48" s="64"/>
      <c r="G48" s="64"/>
      <c r="I48" s="63" t="str">
        <f>C_Zakljucne!A61</f>
        <v>48/2020</v>
      </c>
      <c r="J48" s="64" t="str">
        <f>C_Zakljucne!B61</f>
        <v>Bazović Pavle</v>
      </c>
      <c r="K48" s="64" t="str">
        <f>C_Zakljucne!F61</f>
        <v>B</v>
      </c>
    </row>
    <row r="49" spans="1:11" x14ac:dyDescent="0.2">
      <c r="A49" s="76"/>
      <c r="B49" s="64"/>
      <c r="C49" s="64"/>
      <c r="E49" s="63"/>
      <c r="F49" s="64"/>
      <c r="G49" s="64"/>
      <c r="I49" s="63" t="str">
        <f>C_Zakljucne!A62</f>
        <v>49/2020</v>
      </c>
      <c r="J49" s="64" t="str">
        <f>C_Zakljucne!B62</f>
        <v>Perošević Jovan</v>
      </c>
      <c r="K49" s="64" t="str">
        <f>C_Zakljucne!F62</f>
        <v>F</v>
      </c>
    </row>
    <row r="50" spans="1:11" x14ac:dyDescent="0.2">
      <c r="A50" s="76"/>
      <c r="B50" s="64"/>
      <c r="C50" s="64"/>
      <c r="E50" s="63"/>
      <c r="F50" s="64"/>
      <c r="G50" s="64"/>
      <c r="I50" s="63" t="str">
        <f>C_Zakljucne!A63</f>
        <v>50/2020</v>
      </c>
      <c r="J50" s="64" t="str">
        <f>C_Zakljucne!B63</f>
        <v>Stijović Vladana</v>
      </c>
      <c r="K50" s="64" t="str">
        <f>C_Zakljucne!F63</f>
        <v>C</v>
      </c>
    </row>
    <row r="51" spans="1:11" x14ac:dyDescent="0.2">
      <c r="A51" s="76"/>
      <c r="B51" s="64"/>
      <c r="C51" s="64"/>
      <c r="E51" s="63"/>
      <c r="F51" s="64"/>
      <c r="G51" s="64"/>
      <c r="I51" s="63" t="str">
        <f>C_Zakljucne!A64</f>
        <v>51/2020</v>
      </c>
      <c r="J51" s="64" t="str">
        <f>C_Zakljucne!B64</f>
        <v>Đurković Balša</v>
      </c>
      <c r="K51" s="64" t="str">
        <f>C_Zakljucne!F64</f>
        <v>F</v>
      </c>
    </row>
    <row r="52" spans="1:11" x14ac:dyDescent="0.2">
      <c r="A52" s="76"/>
      <c r="B52" s="64"/>
      <c r="C52" s="64"/>
      <c r="E52" s="63"/>
      <c r="F52" s="64"/>
      <c r="G52" s="64"/>
      <c r="I52" s="63" t="str">
        <f>C_Zakljucne!A65</f>
        <v>54/2020</v>
      </c>
      <c r="J52" s="64" t="str">
        <f>C_Zakljucne!B65</f>
        <v>Hadžajlić Emir</v>
      </c>
      <c r="K52" s="64" t="str">
        <f>C_Zakljucne!F65</f>
        <v>B</v>
      </c>
    </row>
    <row r="53" spans="1:11" x14ac:dyDescent="0.2">
      <c r="A53" s="76"/>
      <c r="B53" s="64"/>
      <c r="C53" s="64"/>
      <c r="E53" s="63"/>
      <c r="F53" s="64"/>
      <c r="G53" s="64"/>
      <c r="I53" s="63" t="str">
        <f>C_Zakljucne!A66</f>
        <v>55/2020</v>
      </c>
      <c r="J53" s="64" t="str">
        <f>C_Zakljucne!B66</f>
        <v>Rašović Novo</v>
      </c>
      <c r="K53" s="64" t="str">
        <f>C_Zakljucne!F66</f>
        <v>F</v>
      </c>
    </row>
    <row r="54" spans="1:11" x14ac:dyDescent="0.2">
      <c r="A54" s="76"/>
      <c r="B54" s="64"/>
      <c r="C54" s="64"/>
      <c r="E54" s="63"/>
      <c r="F54" s="64"/>
      <c r="G54" s="64"/>
      <c r="I54" s="63" t="str">
        <f>C_Zakljucne!A67</f>
        <v>9/2019</v>
      </c>
      <c r="J54" s="64" t="str">
        <f>C_Zakljucne!B67</f>
        <v>Orlandić Bodin</v>
      </c>
      <c r="K54" s="64" t="str">
        <f>C_Zakljucne!F67</f>
        <v>D</v>
      </c>
    </row>
    <row r="55" spans="1:11" x14ac:dyDescent="0.2">
      <c r="A55" s="76"/>
      <c r="B55" s="64"/>
      <c r="C55" s="64"/>
      <c r="E55" s="63"/>
      <c r="F55" s="64"/>
      <c r="G55" s="64"/>
      <c r="I55" s="63" t="str">
        <f>C_Zakljucne!A68</f>
        <v>30/2019</v>
      </c>
      <c r="J55" s="64" t="str">
        <f>C_Zakljucne!B68</f>
        <v>Mirković Danilo</v>
      </c>
      <c r="K55" s="64" t="str">
        <f>C_Zakljucne!F68</f>
        <v>F</v>
      </c>
    </row>
    <row r="56" spans="1:11" x14ac:dyDescent="0.2">
      <c r="A56" s="76"/>
      <c r="B56" s="64"/>
      <c r="C56" s="64"/>
      <c r="E56" s="63"/>
      <c r="F56" s="64"/>
      <c r="G56" s="64"/>
      <c r="I56" s="63" t="str">
        <f>C_Zakljucne!A69</f>
        <v>45/2019</v>
      </c>
      <c r="J56" s="64" t="str">
        <f>C_Zakljucne!B69</f>
        <v>Knežević Vuk</v>
      </c>
      <c r="K56" s="64" t="str">
        <f>C_Zakljucne!F69</f>
        <v>E</v>
      </c>
    </row>
    <row r="57" spans="1:11" x14ac:dyDescent="0.2">
      <c r="A57" s="76"/>
      <c r="B57" s="64"/>
      <c r="C57" s="64"/>
      <c r="E57" s="63"/>
      <c r="F57" s="64"/>
      <c r="G57" s="64"/>
      <c r="I57" s="63"/>
      <c r="J57" s="64"/>
      <c r="K57" s="64"/>
    </row>
    <row r="58" spans="1:11" x14ac:dyDescent="0.2">
      <c r="A58" s="76"/>
      <c r="B58" s="64"/>
      <c r="C58" s="64"/>
      <c r="E58" s="63"/>
      <c r="F58" s="64"/>
      <c r="G58" s="64"/>
      <c r="I58" s="63"/>
      <c r="J58" s="64"/>
      <c r="K58" s="64"/>
    </row>
    <row r="59" spans="1:11" x14ac:dyDescent="0.2">
      <c r="A59" s="76"/>
      <c r="B59" s="64"/>
      <c r="C59" s="64"/>
      <c r="E59" s="63"/>
      <c r="F59" s="64"/>
      <c r="G59" s="64"/>
      <c r="I59" s="63"/>
      <c r="J59" s="64"/>
      <c r="K59" s="64"/>
    </row>
    <row r="60" spans="1:11" x14ac:dyDescent="0.2">
      <c r="A60" s="76"/>
      <c r="B60" s="64"/>
      <c r="C60" s="64"/>
      <c r="E60" s="63"/>
      <c r="F60" s="64"/>
      <c r="G60" s="64"/>
      <c r="I60" s="63"/>
      <c r="J60" s="64"/>
      <c r="K60" s="64"/>
    </row>
    <row r="61" spans="1:11" x14ac:dyDescent="0.2">
      <c r="A61" s="76"/>
      <c r="B61" s="64"/>
      <c r="C61" s="64"/>
      <c r="E61" s="63"/>
      <c r="F61" s="64"/>
      <c r="G61" s="64"/>
      <c r="I61" s="63"/>
      <c r="J61" s="64"/>
      <c r="K61" s="64"/>
    </row>
    <row r="62" spans="1:11" x14ac:dyDescent="0.2">
      <c r="A62" s="76"/>
      <c r="B62" s="64"/>
      <c r="C62" s="64"/>
      <c r="E62" s="63"/>
      <c r="F62" s="64"/>
      <c r="G62" s="64"/>
      <c r="I62" s="63"/>
      <c r="J62" s="64"/>
      <c r="K62" s="64"/>
    </row>
    <row r="63" spans="1:11" x14ac:dyDescent="0.2">
      <c r="A63" s="76"/>
      <c r="B63" s="64"/>
      <c r="C63" s="64"/>
      <c r="E63" s="63"/>
      <c r="F63" s="64"/>
      <c r="G63" s="64"/>
      <c r="I63" s="63"/>
      <c r="J63" s="64"/>
      <c r="K63" s="64"/>
    </row>
    <row r="64" spans="1:11" x14ac:dyDescent="0.2">
      <c r="A64" s="76"/>
      <c r="B64" s="64"/>
      <c r="C64" s="64"/>
      <c r="E64" s="63"/>
      <c r="F64" s="64"/>
      <c r="G64" s="64"/>
      <c r="I64" s="63"/>
      <c r="J64" s="64"/>
      <c r="K64" s="64"/>
    </row>
    <row r="65" spans="1:11" x14ac:dyDescent="0.2">
      <c r="A65" s="76"/>
      <c r="B65" s="64"/>
      <c r="C65" s="64"/>
      <c r="E65" s="63"/>
      <c r="F65" s="64"/>
      <c r="G65" s="64"/>
      <c r="I65" s="63"/>
      <c r="J65" s="64"/>
      <c r="K65" s="64"/>
    </row>
    <row r="66" spans="1:11" x14ac:dyDescent="0.2">
      <c r="A66" s="76"/>
      <c r="B66" s="64"/>
      <c r="C66" s="64"/>
      <c r="E66" s="63"/>
      <c r="F66" s="64"/>
      <c r="G66" s="64"/>
      <c r="I66" s="63"/>
      <c r="J66" s="64"/>
      <c r="K66" s="64"/>
    </row>
    <row r="67" spans="1:11" x14ac:dyDescent="0.2">
      <c r="A67" s="76"/>
      <c r="B67" s="64"/>
      <c r="C67" s="64"/>
      <c r="E67" s="63"/>
      <c r="F67" s="64"/>
      <c r="G67" s="64"/>
      <c r="I67" s="63"/>
      <c r="J67" s="64"/>
      <c r="K67" s="64"/>
    </row>
    <row r="68" spans="1:11" x14ac:dyDescent="0.2">
      <c r="A68" s="76"/>
      <c r="B68" s="64"/>
      <c r="C68" s="64"/>
      <c r="E68" s="63"/>
      <c r="F68" s="64"/>
      <c r="G68" s="64"/>
      <c r="I68" s="63"/>
      <c r="J68" s="64"/>
      <c r="K68" s="64"/>
    </row>
    <row r="69" spans="1:11" x14ac:dyDescent="0.2">
      <c r="A69" s="76"/>
      <c r="B69" s="64"/>
      <c r="C69" s="64"/>
      <c r="E69" s="63"/>
      <c r="F69" s="64"/>
      <c r="G69" s="64"/>
      <c r="I69" s="63"/>
      <c r="J69" s="64"/>
      <c r="K69" s="64"/>
    </row>
    <row r="70" spans="1:11" x14ac:dyDescent="0.2">
      <c r="A70" s="76"/>
      <c r="B70" s="64"/>
      <c r="C70" s="64"/>
      <c r="E70" s="63"/>
      <c r="F70" s="64"/>
      <c r="G70" s="64"/>
      <c r="I70" s="63"/>
      <c r="J70" s="64"/>
      <c r="K70" s="64"/>
    </row>
    <row r="71" spans="1:11" x14ac:dyDescent="0.2">
      <c r="A71" s="76"/>
      <c r="B71" s="64"/>
      <c r="C71" s="64"/>
      <c r="E71" s="63"/>
      <c r="F71" s="64"/>
      <c r="G71" s="64"/>
      <c r="I71" s="63"/>
      <c r="J71" s="64"/>
      <c r="K71" s="64"/>
    </row>
    <row r="72" spans="1:11" x14ac:dyDescent="0.2">
      <c r="A72" s="76"/>
      <c r="B72" s="64"/>
      <c r="C72" s="64"/>
      <c r="E72" s="63"/>
      <c r="F72" s="64"/>
      <c r="G72" s="64"/>
      <c r="I72" s="63"/>
      <c r="J72" s="64"/>
      <c r="K72" s="64"/>
    </row>
    <row r="73" spans="1:11" x14ac:dyDescent="0.2">
      <c r="A73" s="76"/>
      <c r="B73" s="64"/>
      <c r="C73" s="64"/>
      <c r="E73" s="63"/>
      <c r="F73" s="64"/>
      <c r="G73" s="64"/>
      <c r="I73" s="63"/>
      <c r="J73" s="64"/>
      <c r="K73" s="64"/>
    </row>
    <row r="74" spans="1:11" x14ac:dyDescent="0.2">
      <c r="I74" s="63"/>
      <c r="J74" s="64"/>
      <c r="K74" s="64"/>
    </row>
    <row r="75" spans="1:11" x14ac:dyDescent="0.2">
      <c r="I75" s="63"/>
      <c r="J75" s="64"/>
      <c r="K75" s="64"/>
    </row>
    <row r="76" spans="1:11" x14ac:dyDescent="0.2">
      <c r="I76" s="63"/>
      <c r="J76" s="64"/>
      <c r="K76" s="64"/>
    </row>
    <row r="77" spans="1:11" x14ac:dyDescent="0.2">
      <c r="I77" s="63"/>
      <c r="J77" s="64"/>
      <c r="K77" s="64"/>
    </row>
    <row r="78" spans="1:11" x14ac:dyDescent="0.2">
      <c r="I78" s="63"/>
      <c r="J78" s="64"/>
      <c r="K78" s="64"/>
    </row>
    <row r="79" spans="1:11" x14ac:dyDescent="0.2">
      <c r="I79" s="63"/>
      <c r="J79" s="64"/>
      <c r="K79" s="64"/>
    </row>
    <row r="80" spans="1:11" x14ac:dyDescent="0.2">
      <c r="I80" s="63"/>
      <c r="J80" s="64"/>
      <c r="K80" s="64"/>
    </row>
    <row r="81" spans="9:11" x14ac:dyDescent="0.2">
      <c r="I81" s="63"/>
      <c r="J81" s="64"/>
      <c r="K81" s="64"/>
    </row>
    <row r="82" spans="9:11" x14ac:dyDescent="0.2">
      <c r="I82" s="63"/>
      <c r="J82" s="64"/>
      <c r="K82" s="64"/>
    </row>
    <row r="83" spans="9:11" x14ac:dyDescent="0.2">
      <c r="I83" s="63"/>
      <c r="J83" s="64"/>
      <c r="K83" s="64"/>
    </row>
    <row r="84" spans="9:11" x14ac:dyDescent="0.2">
      <c r="I84" s="63"/>
      <c r="J84" s="64"/>
      <c r="K84" s="64"/>
    </row>
    <row r="85" spans="9:11" x14ac:dyDescent="0.2">
      <c r="I85" s="63"/>
      <c r="J85" s="64"/>
      <c r="K85" s="64"/>
    </row>
    <row r="86" spans="9:11" x14ac:dyDescent="0.2">
      <c r="I86" s="63"/>
      <c r="J86" s="64"/>
      <c r="K86" s="64"/>
    </row>
    <row r="87" spans="9:11" x14ac:dyDescent="0.2">
      <c r="I87" s="63"/>
      <c r="J87" s="64"/>
      <c r="K87" s="64"/>
    </row>
    <row r="88" spans="9:11" x14ac:dyDescent="0.2">
      <c r="I88" s="63"/>
      <c r="J88" s="64"/>
      <c r="K88" s="64"/>
    </row>
    <row r="89" spans="9:11" x14ac:dyDescent="0.2">
      <c r="I89" s="63"/>
      <c r="J89" s="64"/>
      <c r="K89" s="64"/>
    </row>
    <row r="90" spans="9:11" x14ac:dyDescent="0.2">
      <c r="I90" s="62"/>
    </row>
    <row r="91" spans="9:11" x14ac:dyDescent="0.2">
      <c r="I91" s="62"/>
    </row>
    <row r="92" spans="9:11" x14ac:dyDescent="0.2">
      <c r="I92" s="62"/>
    </row>
    <row r="93" spans="9:11" x14ac:dyDescent="0.2">
      <c r="I93" s="62"/>
    </row>
  </sheetData>
  <autoFilter ref="A3:K89" xr:uid="{00000000-0009-0000-0000-00000A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topLeftCell="A17" workbookViewId="0">
      <selection sqref="A1:G39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93</v>
      </c>
      <c r="D2" t="s">
        <v>174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Vukčević Luka</v>
      </c>
    </row>
    <row r="3" spans="1:10" x14ac:dyDescent="0.2">
      <c r="A3" t="s">
        <v>62</v>
      </c>
      <c r="B3" t="s">
        <v>182</v>
      </c>
      <c r="C3" t="s">
        <v>109</v>
      </c>
      <c r="D3" t="s">
        <v>210</v>
      </c>
      <c r="E3" t="s">
        <v>60</v>
      </c>
      <c r="F3" t="s">
        <v>59</v>
      </c>
      <c r="G3" t="s">
        <v>130</v>
      </c>
      <c r="I3" t="str">
        <f t="shared" ref="I3:I39" si="0">CONCATENATE(A3,"/",B3)</f>
        <v>2/2020</v>
      </c>
      <c r="J3" t="str">
        <f t="shared" ref="J3:J39" si="1">CONCATENATE(D3," ",C3)</f>
        <v>Mijović Ivana</v>
      </c>
    </row>
    <row r="4" spans="1:10" x14ac:dyDescent="0.2">
      <c r="A4" t="s">
        <v>63</v>
      </c>
      <c r="B4" t="s">
        <v>182</v>
      </c>
      <c r="C4" t="s">
        <v>66</v>
      </c>
      <c r="D4" t="s">
        <v>132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Popović Milica</v>
      </c>
    </row>
    <row r="5" spans="1:10" x14ac:dyDescent="0.2">
      <c r="A5" t="s">
        <v>64</v>
      </c>
      <c r="B5" t="s">
        <v>182</v>
      </c>
      <c r="C5" t="s">
        <v>211</v>
      </c>
      <c r="D5" t="s">
        <v>212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Zajmović Ajlan</v>
      </c>
    </row>
    <row r="6" spans="1:10" x14ac:dyDescent="0.2">
      <c r="A6" t="s">
        <v>65</v>
      </c>
      <c r="B6" t="s">
        <v>182</v>
      </c>
      <c r="C6" t="s">
        <v>213</v>
      </c>
      <c r="D6" t="s">
        <v>160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Gogić Aćim</v>
      </c>
    </row>
    <row r="7" spans="1:10" x14ac:dyDescent="0.2">
      <c r="A7" t="s">
        <v>67</v>
      </c>
      <c r="B7" t="s">
        <v>182</v>
      </c>
      <c r="C7" t="s">
        <v>162</v>
      </c>
      <c r="D7" t="s">
        <v>77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Perović Sara</v>
      </c>
    </row>
    <row r="8" spans="1:10" x14ac:dyDescent="0.2">
      <c r="A8" t="s">
        <v>68</v>
      </c>
      <c r="B8" t="s">
        <v>182</v>
      </c>
      <c r="C8" t="s">
        <v>118</v>
      </c>
      <c r="D8" t="s">
        <v>214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Tubić Anđela</v>
      </c>
    </row>
    <row r="9" spans="1:10" x14ac:dyDescent="0.2">
      <c r="A9" t="s">
        <v>69</v>
      </c>
      <c r="B9" t="s">
        <v>182</v>
      </c>
      <c r="C9" t="s">
        <v>215</v>
      </c>
      <c r="D9" t="s">
        <v>216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Ramdedović Bekir</v>
      </c>
    </row>
    <row r="10" spans="1:10" x14ac:dyDescent="0.2">
      <c r="A10" t="s">
        <v>70</v>
      </c>
      <c r="B10" t="s">
        <v>182</v>
      </c>
      <c r="C10" t="s">
        <v>180</v>
      </c>
      <c r="D10" t="s">
        <v>217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Dabetić Teodora</v>
      </c>
    </row>
    <row r="11" spans="1:10" x14ac:dyDescent="0.2">
      <c r="A11" t="s">
        <v>71</v>
      </c>
      <c r="B11" t="s">
        <v>182</v>
      </c>
      <c r="C11" t="s">
        <v>218</v>
      </c>
      <c r="D11" t="s">
        <v>219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Novaković Monika</v>
      </c>
    </row>
    <row r="12" spans="1:10" x14ac:dyDescent="0.2">
      <c r="A12" t="s">
        <v>73</v>
      </c>
      <c r="B12" t="s">
        <v>182</v>
      </c>
      <c r="C12" t="s">
        <v>156</v>
      </c>
      <c r="D12" t="s">
        <v>154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Bulatović Petar</v>
      </c>
    </row>
    <row r="13" spans="1:10" x14ac:dyDescent="0.2">
      <c r="A13" t="s">
        <v>74</v>
      </c>
      <c r="B13" t="s">
        <v>182</v>
      </c>
      <c r="C13" t="s">
        <v>220</v>
      </c>
      <c r="D13" t="s">
        <v>221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Radončić Mensud</v>
      </c>
    </row>
    <row r="14" spans="1:10" x14ac:dyDescent="0.2">
      <c r="A14" t="s">
        <v>75</v>
      </c>
      <c r="B14" t="s">
        <v>182</v>
      </c>
      <c r="C14" t="s">
        <v>148</v>
      </c>
      <c r="D14" t="s">
        <v>166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Kljajević Nemanja</v>
      </c>
    </row>
    <row r="15" spans="1:10" x14ac:dyDescent="0.2">
      <c r="A15" t="s">
        <v>76</v>
      </c>
      <c r="B15" t="s">
        <v>182</v>
      </c>
      <c r="C15" t="s">
        <v>155</v>
      </c>
      <c r="D15" t="s">
        <v>174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Vukčević Jelena</v>
      </c>
    </row>
    <row r="16" spans="1:10" x14ac:dyDescent="0.2">
      <c r="A16" t="s">
        <v>78</v>
      </c>
      <c r="B16" t="s">
        <v>182</v>
      </c>
      <c r="C16" t="s">
        <v>165</v>
      </c>
      <c r="D16" t="s">
        <v>163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Medojević Nikolina</v>
      </c>
    </row>
    <row r="17" spans="1:12" x14ac:dyDescent="0.2">
      <c r="A17" t="s">
        <v>80</v>
      </c>
      <c r="B17" t="s">
        <v>182</v>
      </c>
      <c r="C17" t="s">
        <v>118</v>
      </c>
      <c r="D17" t="s">
        <v>222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Janković Anđela</v>
      </c>
    </row>
    <row r="18" spans="1:12" x14ac:dyDescent="0.2">
      <c r="A18" t="s">
        <v>81</v>
      </c>
      <c r="B18" t="s">
        <v>182</v>
      </c>
      <c r="C18" t="s">
        <v>156</v>
      </c>
      <c r="D18" t="s">
        <v>159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Miladinović Petar</v>
      </c>
    </row>
    <row r="19" spans="1:12" x14ac:dyDescent="0.2">
      <c r="A19" t="s">
        <v>82</v>
      </c>
      <c r="B19" t="s">
        <v>182</v>
      </c>
      <c r="C19" t="s">
        <v>223</v>
      </c>
      <c r="D19" t="s">
        <v>224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Đurišić Danijela</v>
      </c>
    </row>
    <row r="20" spans="1:12" x14ac:dyDescent="0.2">
      <c r="A20" t="s">
        <v>83</v>
      </c>
      <c r="B20" t="s">
        <v>182</v>
      </c>
      <c r="C20" t="s">
        <v>208</v>
      </c>
      <c r="D20" t="s">
        <v>225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Bečić Slađana</v>
      </c>
    </row>
    <row r="21" spans="1:12" x14ac:dyDescent="0.2">
      <c r="A21" t="s">
        <v>84</v>
      </c>
      <c r="B21" t="s">
        <v>182</v>
      </c>
      <c r="C21" t="s">
        <v>180</v>
      </c>
      <c r="D21" t="s">
        <v>152</v>
      </c>
      <c r="E21" t="s">
        <v>60</v>
      </c>
      <c r="F21" t="s">
        <v>59</v>
      </c>
      <c r="G21" t="s">
        <v>130</v>
      </c>
      <c r="I21" t="str">
        <f t="shared" si="0"/>
        <v>20/2020</v>
      </c>
      <c r="J21" t="str">
        <f t="shared" si="1"/>
        <v>Vuković Teodora</v>
      </c>
    </row>
    <row r="22" spans="1:12" x14ac:dyDescent="0.2">
      <c r="A22" t="s">
        <v>86</v>
      </c>
      <c r="B22" t="s">
        <v>182</v>
      </c>
      <c r="C22" t="s">
        <v>226</v>
      </c>
      <c r="D22" t="s">
        <v>227</v>
      </c>
      <c r="E22" t="s">
        <v>60</v>
      </c>
      <c r="F22" t="s">
        <v>59</v>
      </c>
      <c r="G22" t="s">
        <v>130</v>
      </c>
      <c r="I22" t="str">
        <f t="shared" si="0"/>
        <v>22/2020</v>
      </c>
      <c r="J22" t="str">
        <f t="shared" si="1"/>
        <v>Miličković Stevan</v>
      </c>
    </row>
    <row r="23" spans="1:12" x14ac:dyDescent="0.2">
      <c r="A23" t="s">
        <v>87</v>
      </c>
      <c r="B23" t="s">
        <v>182</v>
      </c>
      <c r="C23" t="s">
        <v>228</v>
      </c>
      <c r="D23" t="s">
        <v>178</v>
      </c>
      <c r="E23" t="s">
        <v>60</v>
      </c>
      <c r="F23" t="s">
        <v>59</v>
      </c>
      <c r="G23" t="s">
        <v>130</v>
      </c>
      <c r="I23" t="str">
        <f t="shared" si="0"/>
        <v>23/2020</v>
      </c>
      <c r="J23" t="str">
        <f t="shared" si="1"/>
        <v>Bojanović Ivan</v>
      </c>
    </row>
    <row r="24" spans="1:12" x14ac:dyDescent="0.2">
      <c r="A24" t="s">
        <v>88</v>
      </c>
      <c r="B24" t="s">
        <v>182</v>
      </c>
      <c r="C24" t="s">
        <v>229</v>
      </c>
      <c r="D24" t="s">
        <v>230</v>
      </c>
      <c r="E24" t="s">
        <v>60</v>
      </c>
      <c r="F24" t="s">
        <v>59</v>
      </c>
      <c r="G24" t="s">
        <v>130</v>
      </c>
      <c r="I24" t="str">
        <f t="shared" si="0"/>
        <v>24/2020</v>
      </c>
      <c r="J24" t="str">
        <f t="shared" si="1"/>
        <v>Drašković Đorđije</v>
      </c>
    </row>
    <row r="25" spans="1:12" x14ac:dyDescent="0.2">
      <c r="A25" t="s">
        <v>89</v>
      </c>
      <c r="B25" t="s">
        <v>182</v>
      </c>
      <c r="C25" t="s">
        <v>156</v>
      </c>
      <c r="D25" t="s">
        <v>231</v>
      </c>
      <c r="E25" t="s">
        <v>60</v>
      </c>
      <c r="F25" t="s">
        <v>59</v>
      </c>
      <c r="G25" t="s">
        <v>130</v>
      </c>
      <c r="I25" t="str">
        <f t="shared" si="0"/>
        <v>25/2020</v>
      </c>
      <c r="J25" t="str">
        <f t="shared" si="1"/>
        <v>Borozan Petar</v>
      </c>
    </row>
    <row r="26" spans="1:12" x14ac:dyDescent="0.2">
      <c r="A26" t="s">
        <v>90</v>
      </c>
      <c r="B26" t="s">
        <v>182</v>
      </c>
      <c r="C26" t="s">
        <v>153</v>
      </c>
      <c r="D26" t="s">
        <v>175</v>
      </c>
      <c r="E26" t="s">
        <v>60</v>
      </c>
      <c r="F26" t="s">
        <v>59</v>
      </c>
      <c r="G26" t="s">
        <v>130</v>
      </c>
      <c r="I26" t="str">
        <f t="shared" si="0"/>
        <v>26/2020</v>
      </c>
      <c r="J26" t="str">
        <f t="shared" si="1"/>
        <v>Vujović Lazar</v>
      </c>
    </row>
    <row r="27" spans="1:12" x14ac:dyDescent="0.2">
      <c r="A27" t="s">
        <v>91</v>
      </c>
      <c r="B27" t="s">
        <v>182</v>
      </c>
      <c r="C27" t="s">
        <v>232</v>
      </c>
      <c r="D27" t="s">
        <v>164</v>
      </c>
      <c r="E27" t="s">
        <v>60</v>
      </c>
      <c r="F27" t="s">
        <v>59</v>
      </c>
      <c r="G27" t="s">
        <v>130</v>
      </c>
      <c r="I27" t="str">
        <f t="shared" si="0"/>
        <v>27/2020</v>
      </c>
      <c r="J27" t="str">
        <f t="shared" si="1"/>
        <v>Vujanović Milutin</v>
      </c>
    </row>
    <row r="28" spans="1:12" x14ac:dyDescent="0.2">
      <c r="A28" t="s">
        <v>94</v>
      </c>
      <c r="B28" t="s">
        <v>182</v>
      </c>
      <c r="C28" t="s">
        <v>109</v>
      </c>
      <c r="D28" t="s">
        <v>154</v>
      </c>
      <c r="E28" t="s">
        <v>60</v>
      </c>
      <c r="F28" t="s">
        <v>59</v>
      </c>
      <c r="G28" t="s">
        <v>130</v>
      </c>
      <c r="I28" t="str">
        <f t="shared" si="0"/>
        <v>29/2020</v>
      </c>
      <c r="J28" t="str">
        <f t="shared" si="1"/>
        <v>Bulatović Ivana</v>
      </c>
    </row>
    <row r="29" spans="1:12" x14ac:dyDescent="0.2">
      <c r="A29" t="s">
        <v>95</v>
      </c>
      <c r="B29" t="s">
        <v>182</v>
      </c>
      <c r="C29" t="s">
        <v>233</v>
      </c>
      <c r="D29" t="s">
        <v>181</v>
      </c>
      <c r="E29" t="s">
        <v>60</v>
      </c>
      <c r="F29" t="s">
        <v>59</v>
      </c>
      <c r="G29" t="s">
        <v>130</v>
      </c>
      <c r="I29" t="str">
        <f t="shared" si="0"/>
        <v>30/2020</v>
      </c>
      <c r="J29" t="str">
        <f t="shared" si="1"/>
        <v>Gačević Maša</v>
      </c>
    </row>
    <row r="30" spans="1:12" x14ac:dyDescent="0.2">
      <c r="A30" t="s">
        <v>96</v>
      </c>
      <c r="B30" t="s">
        <v>182</v>
      </c>
      <c r="C30" t="s">
        <v>234</v>
      </c>
      <c r="D30" t="s">
        <v>235</v>
      </c>
      <c r="E30" t="s">
        <v>60</v>
      </c>
      <c r="F30" t="s">
        <v>59</v>
      </c>
      <c r="G30" t="s">
        <v>130</v>
      </c>
      <c r="I30" t="str">
        <f t="shared" si="0"/>
        <v>31/2020</v>
      </c>
      <c r="J30" t="str">
        <f t="shared" si="1"/>
        <v>Albijanić Mirjana</v>
      </c>
    </row>
    <row r="31" spans="1:12" x14ac:dyDescent="0.2">
      <c r="A31" t="s">
        <v>98</v>
      </c>
      <c r="B31" t="s">
        <v>182</v>
      </c>
      <c r="C31" t="s">
        <v>72</v>
      </c>
      <c r="D31" t="s">
        <v>236</v>
      </c>
      <c r="E31" t="s">
        <v>60</v>
      </c>
      <c r="F31" t="s">
        <v>59</v>
      </c>
      <c r="G31" t="s">
        <v>130</v>
      </c>
      <c r="I31" t="str">
        <f t="shared" si="0"/>
        <v>32/2020</v>
      </c>
      <c r="J31" t="str">
        <f t="shared" si="1"/>
        <v>Jakovljević Nikola</v>
      </c>
      <c r="L31" s="68" t="s">
        <v>123</v>
      </c>
    </row>
    <row r="32" spans="1:12" x14ac:dyDescent="0.2">
      <c r="A32" t="s">
        <v>99</v>
      </c>
      <c r="B32" t="s">
        <v>182</v>
      </c>
      <c r="C32" t="s">
        <v>237</v>
      </c>
      <c r="D32" t="s">
        <v>238</v>
      </c>
      <c r="E32" t="s">
        <v>60</v>
      </c>
      <c r="F32" t="s">
        <v>59</v>
      </c>
      <c r="G32" t="s">
        <v>130</v>
      </c>
      <c r="I32" t="str">
        <f t="shared" si="0"/>
        <v>33/2020</v>
      </c>
      <c r="J32" t="str">
        <f t="shared" si="1"/>
        <v>Šutović Ilija</v>
      </c>
      <c r="L32" s="68" t="s">
        <v>122</v>
      </c>
    </row>
    <row r="33" spans="1:10" x14ac:dyDescent="0.2">
      <c r="A33" t="s">
        <v>100</v>
      </c>
      <c r="B33" t="s">
        <v>182</v>
      </c>
      <c r="C33" t="s">
        <v>72</v>
      </c>
      <c r="D33" t="s">
        <v>239</v>
      </c>
      <c r="E33" t="s">
        <v>60</v>
      </c>
      <c r="F33" t="s">
        <v>59</v>
      </c>
      <c r="G33" t="s">
        <v>130</v>
      </c>
      <c r="I33" t="str">
        <f t="shared" si="0"/>
        <v>34/2020</v>
      </c>
      <c r="J33" t="str">
        <f t="shared" si="1"/>
        <v>Tamindžić Nikola</v>
      </c>
    </row>
    <row r="34" spans="1:10" x14ac:dyDescent="0.2">
      <c r="A34" t="s">
        <v>101</v>
      </c>
      <c r="B34" t="s">
        <v>182</v>
      </c>
      <c r="C34" t="s">
        <v>240</v>
      </c>
      <c r="D34" t="s">
        <v>241</v>
      </c>
      <c r="E34" t="s">
        <v>60</v>
      </c>
      <c r="F34" t="s">
        <v>59</v>
      </c>
      <c r="G34" t="s">
        <v>130</v>
      </c>
      <c r="I34" t="str">
        <f t="shared" si="0"/>
        <v>35/2020</v>
      </c>
      <c r="J34" t="str">
        <f t="shared" si="1"/>
        <v>Palamar Irfan</v>
      </c>
    </row>
    <row r="35" spans="1:10" x14ac:dyDescent="0.2">
      <c r="A35" t="s">
        <v>102</v>
      </c>
      <c r="B35" t="s">
        <v>182</v>
      </c>
      <c r="C35" t="s">
        <v>107</v>
      </c>
      <c r="D35" t="s">
        <v>242</v>
      </c>
      <c r="E35" t="s">
        <v>60</v>
      </c>
      <c r="F35" t="s">
        <v>59</v>
      </c>
      <c r="G35" t="s">
        <v>130</v>
      </c>
      <c r="I35" t="str">
        <f t="shared" si="0"/>
        <v>36/2020</v>
      </c>
      <c r="J35" t="str">
        <f t="shared" si="1"/>
        <v>Stijepović Vladimir</v>
      </c>
    </row>
    <row r="36" spans="1:10" x14ac:dyDescent="0.2">
      <c r="A36" t="s">
        <v>103</v>
      </c>
      <c r="B36" t="s">
        <v>182</v>
      </c>
      <c r="C36" t="s">
        <v>243</v>
      </c>
      <c r="D36" t="s">
        <v>199</v>
      </c>
      <c r="E36" t="s">
        <v>60</v>
      </c>
      <c r="F36" t="s">
        <v>59</v>
      </c>
      <c r="G36" t="s">
        <v>130</v>
      </c>
      <c r="I36" t="str">
        <f t="shared" si="0"/>
        <v>37/2020</v>
      </c>
      <c r="J36" t="str">
        <f t="shared" si="1"/>
        <v>Damjanović Raduša</v>
      </c>
    </row>
    <row r="37" spans="1:10" x14ac:dyDescent="0.2">
      <c r="A37" t="s">
        <v>150</v>
      </c>
      <c r="B37" t="s">
        <v>182</v>
      </c>
      <c r="C37" t="s">
        <v>244</v>
      </c>
      <c r="D37" t="s">
        <v>245</v>
      </c>
      <c r="E37" t="s">
        <v>60</v>
      </c>
      <c r="F37" t="s">
        <v>59</v>
      </c>
      <c r="G37" t="s">
        <v>130</v>
      </c>
      <c r="I37" t="str">
        <f t="shared" si="0"/>
        <v>38/2020</v>
      </c>
      <c r="J37" t="str">
        <f t="shared" si="1"/>
        <v>Goda Arijana</v>
      </c>
    </row>
    <row r="38" spans="1:10" x14ac:dyDescent="0.2">
      <c r="A38" t="s">
        <v>104</v>
      </c>
      <c r="B38" t="s">
        <v>182</v>
      </c>
      <c r="C38" t="s">
        <v>246</v>
      </c>
      <c r="D38" t="s">
        <v>247</v>
      </c>
      <c r="E38" t="s">
        <v>60</v>
      </c>
      <c r="F38" t="s">
        <v>59</v>
      </c>
      <c r="G38" t="s">
        <v>130</v>
      </c>
      <c r="I38" t="str">
        <f t="shared" si="0"/>
        <v>39/2020</v>
      </c>
      <c r="J38" t="str">
        <f t="shared" si="1"/>
        <v>Dizdarević Miralem</v>
      </c>
    </row>
    <row r="39" spans="1:10" x14ac:dyDescent="0.2">
      <c r="A39" t="s">
        <v>106</v>
      </c>
      <c r="B39" t="s">
        <v>182</v>
      </c>
      <c r="C39" t="s">
        <v>248</v>
      </c>
      <c r="D39" t="s">
        <v>132</v>
      </c>
      <c r="E39" t="s">
        <v>60</v>
      </c>
      <c r="F39" t="s">
        <v>59</v>
      </c>
      <c r="G39" t="s">
        <v>130</v>
      </c>
      <c r="I39" t="str">
        <f t="shared" si="0"/>
        <v>41/2020</v>
      </c>
      <c r="J39" t="str">
        <f t="shared" si="1"/>
        <v>Popović Đorđe</v>
      </c>
    </row>
    <row r="40" spans="1:10" ht="15" x14ac:dyDescent="0.25">
      <c r="A40" s="82"/>
      <c r="B40" s="82"/>
      <c r="C40" s="82"/>
      <c r="D40" s="82"/>
      <c r="E40" s="82"/>
      <c r="F40" s="82"/>
      <c r="G40" s="82"/>
      <c r="I40" t="str">
        <f>CONCATENATE(A40,"/",B40)</f>
        <v>/</v>
      </c>
      <c r="J40" t="str">
        <f>CONCATENATE(D40," ",C40)</f>
        <v xml:space="preserve"> </v>
      </c>
    </row>
    <row r="41" spans="1:10" ht="15" x14ac:dyDescent="0.25">
      <c r="A41" s="82"/>
      <c r="B41" s="82"/>
      <c r="C41" s="82"/>
      <c r="D41" s="82"/>
      <c r="E41" s="82"/>
      <c r="F41" s="82"/>
      <c r="G41" s="82"/>
      <c r="I41" t="str">
        <f>CONCATENATE(A41,"/",B41)</f>
        <v>/</v>
      </c>
      <c r="J41" t="str">
        <f>CONCATENATE(D41," ",C41)</f>
        <v xml:space="preserve"> </v>
      </c>
    </row>
    <row r="42" spans="1:10" ht="15" x14ac:dyDescent="0.25">
      <c r="A42" s="82"/>
      <c r="B42" s="82"/>
      <c r="C42" s="82"/>
      <c r="D42" s="82"/>
      <c r="E42" s="82"/>
      <c r="F42" s="82"/>
      <c r="G42" s="82"/>
      <c r="I42" t="str">
        <f>CONCATENATE(A42,"/",B42)</f>
        <v>/</v>
      </c>
      <c r="J42" t="str">
        <f>CONCATENATE(D42," ",C42)</f>
        <v xml:space="preserve"> </v>
      </c>
    </row>
    <row r="43" spans="1:10" ht="15" x14ac:dyDescent="0.25">
      <c r="A43" s="82"/>
      <c r="B43" s="82"/>
      <c r="C43" s="82"/>
      <c r="D43" s="82"/>
      <c r="E43" s="82"/>
      <c r="F43" s="82"/>
      <c r="G43" s="82"/>
      <c r="I43" t="str">
        <f>CONCATENATE(A43,"/",B43)</f>
        <v>/</v>
      </c>
      <c r="J43" t="str">
        <f>CONCATENATE(D43," ",C43)</f>
        <v xml:space="preserve"> </v>
      </c>
    </row>
    <row r="44" spans="1:10" ht="15" x14ac:dyDescent="0.25">
      <c r="A44" s="82"/>
      <c r="B44" s="82"/>
      <c r="C44" s="82"/>
      <c r="D44" s="82"/>
      <c r="E44" s="82"/>
      <c r="F44" s="82"/>
      <c r="G44" s="82"/>
      <c r="I44" t="str">
        <f>CONCATENATE(A44,"/",B44)</f>
        <v>/</v>
      </c>
      <c r="J44" t="str">
        <f>CONCATENATE(D44," ",C44)</f>
        <v xml:space="preserve"> </v>
      </c>
    </row>
    <row r="45" spans="1:10" ht="15" x14ac:dyDescent="0.25">
      <c r="A45" s="71"/>
      <c r="B45" s="71"/>
      <c r="C45" s="71"/>
      <c r="D45" s="71"/>
      <c r="E45" s="71"/>
      <c r="F45" s="71"/>
      <c r="G45" s="71"/>
    </row>
    <row r="46" spans="1:10" ht="15" x14ac:dyDescent="0.25">
      <c r="A46" s="80"/>
      <c r="B46" s="80"/>
      <c r="C46" s="80"/>
      <c r="D46" s="80"/>
      <c r="E46" s="80"/>
      <c r="F46" s="80"/>
      <c r="G46" s="80"/>
    </row>
    <row r="47" spans="1:10" ht="15" x14ac:dyDescent="0.25">
      <c r="A47" s="80"/>
      <c r="B47" s="80"/>
      <c r="C47" s="80"/>
      <c r="D47" s="80"/>
      <c r="E47" s="80"/>
      <c r="F47" s="80"/>
      <c r="G47" s="80"/>
    </row>
    <row r="48" spans="1:10" ht="15" x14ac:dyDescent="0.25">
      <c r="A48" s="80"/>
      <c r="B48" s="80"/>
      <c r="C48" s="80"/>
      <c r="D48" s="80"/>
      <c r="E48" s="80"/>
      <c r="F48" s="80"/>
      <c r="G48" s="80"/>
    </row>
    <row r="49" spans="1:7" ht="15" x14ac:dyDescent="0.25">
      <c r="A49" s="80"/>
      <c r="B49" s="80"/>
      <c r="C49" s="80"/>
      <c r="D49" s="80"/>
      <c r="E49" s="80"/>
      <c r="F49" s="80"/>
      <c r="G49" s="80"/>
    </row>
    <row r="50" spans="1:7" ht="15" x14ac:dyDescent="0.25">
      <c r="A50" s="71"/>
      <c r="B50" s="71"/>
      <c r="C50" s="71"/>
      <c r="D50" s="71"/>
      <c r="E50" s="71"/>
      <c r="F50" s="71"/>
      <c r="G50" s="71"/>
    </row>
    <row r="51" spans="1:7" ht="15" x14ac:dyDescent="0.25">
      <c r="A51" s="71"/>
      <c r="B51" s="71"/>
      <c r="C51" s="71"/>
      <c r="D51" s="71"/>
      <c r="E51" s="71"/>
      <c r="F51" s="71"/>
      <c r="G51" s="71"/>
    </row>
    <row r="52" spans="1:7" ht="15" x14ac:dyDescent="0.25">
      <c r="A52" s="71"/>
      <c r="B52" s="71"/>
      <c r="C52" s="71"/>
      <c r="D52" s="71"/>
      <c r="E52" s="71"/>
      <c r="F52" s="71"/>
      <c r="G52" s="71"/>
    </row>
    <row r="53" spans="1:7" ht="15" x14ac:dyDescent="0.25">
      <c r="A53" s="71"/>
      <c r="B53" s="71"/>
      <c r="C53" s="71"/>
      <c r="D53" s="71"/>
      <c r="E53" s="71"/>
      <c r="F53" s="71"/>
      <c r="G53" s="71"/>
    </row>
    <row r="54" spans="1:7" ht="15" x14ac:dyDescent="0.25">
      <c r="A54" s="71"/>
      <c r="B54" s="71"/>
      <c r="C54" s="71"/>
      <c r="D54" s="71"/>
      <c r="E54" s="71"/>
      <c r="F54" s="71"/>
      <c r="G54" s="71"/>
    </row>
    <row r="55" spans="1:7" ht="15" x14ac:dyDescent="0.25">
      <c r="A55" s="71"/>
      <c r="B55" s="71"/>
      <c r="C55" s="71"/>
      <c r="D55" s="71"/>
      <c r="E55" s="71"/>
      <c r="F55" s="71"/>
      <c r="G55" s="71"/>
    </row>
    <row r="56" spans="1:7" ht="15" x14ac:dyDescent="0.25">
      <c r="A56" s="71"/>
      <c r="B56" s="71"/>
      <c r="C56" s="71"/>
      <c r="D56" s="71"/>
      <c r="E56" s="71"/>
      <c r="F56" s="71"/>
      <c r="G56" s="71"/>
    </row>
    <row r="57" spans="1:7" ht="15" x14ac:dyDescent="0.25">
      <c r="A57" s="71"/>
      <c r="B57" s="71"/>
      <c r="C57" s="71"/>
      <c r="D57" s="71"/>
      <c r="E57" s="71"/>
      <c r="F57" s="71"/>
      <c r="G57" s="71"/>
    </row>
    <row r="58" spans="1:7" ht="15" x14ac:dyDescent="0.25">
      <c r="A58" s="71"/>
      <c r="B58" s="71"/>
      <c r="C58" s="71"/>
      <c r="D58" s="71"/>
      <c r="E58" s="71"/>
      <c r="F58" s="71"/>
      <c r="G58" s="71"/>
    </row>
    <row r="59" spans="1:7" ht="15" x14ac:dyDescent="0.25">
      <c r="A59" s="71"/>
      <c r="B59" s="71"/>
      <c r="C59" s="71"/>
      <c r="D59" s="71"/>
      <c r="E59" s="71"/>
      <c r="F59" s="71"/>
      <c r="G59" s="71"/>
    </row>
    <row r="60" spans="1:7" ht="15" x14ac:dyDescent="0.25">
      <c r="A60" s="71"/>
      <c r="B60" s="71"/>
      <c r="C60" s="71"/>
      <c r="D60" s="71"/>
      <c r="E60" s="71"/>
      <c r="F60" s="71"/>
      <c r="G60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workbookViewId="0">
      <selection sqref="A1:G21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183</v>
      </c>
      <c r="D2" t="s">
        <v>184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Medar Vasilija</v>
      </c>
    </row>
    <row r="3" spans="1:10" x14ac:dyDescent="0.2">
      <c r="A3" t="s">
        <v>62</v>
      </c>
      <c r="B3" t="s">
        <v>182</v>
      </c>
      <c r="C3" t="s">
        <v>185</v>
      </c>
      <c r="D3" t="s">
        <v>186</v>
      </c>
      <c r="E3" t="s">
        <v>60</v>
      </c>
      <c r="F3" t="s">
        <v>59</v>
      </c>
      <c r="G3" t="s">
        <v>130</v>
      </c>
      <c r="I3" t="str">
        <f t="shared" ref="I3:I28" si="0">CONCATENATE(A3,"/",B3)</f>
        <v>2/2020</v>
      </c>
      <c r="J3" t="str">
        <f t="shared" ref="J3:J28" si="1">CONCATENATE(D3," ",C3)</f>
        <v>Joksimović Nikita</v>
      </c>
    </row>
    <row r="4" spans="1:10" x14ac:dyDescent="0.2">
      <c r="A4" t="s">
        <v>63</v>
      </c>
      <c r="B4" t="s">
        <v>182</v>
      </c>
      <c r="C4" t="s">
        <v>187</v>
      </c>
      <c r="D4" t="s">
        <v>77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Perović Helena</v>
      </c>
    </row>
    <row r="5" spans="1:10" x14ac:dyDescent="0.2">
      <c r="A5" t="s">
        <v>64</v>
      </c>
      <c r="B5" t="s">
        <v>182</v>
      </c>
      <c r="C5" t="s">
        <v>188</v>
      </c>
      <c r="D5" t="s">
        <v>189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Murić Anisa</v>
      </c>
    </row>
    <row r="6" spans="1:10" x14ac:dyDescent="0.2">
      <c r="A6" t="s">
        <v>65</v>
      </c>
      <c r="B6" t="s">
        <v>182</v>
      </c>
      <c r="C6" t="s">
        <v>155</v>
      </c>
      <c r="D6" t="s">
        <v>77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Perović Jelena</v>
      </c>
    </row>
    <row r="7" spans="1:10" x14ac:dyDescent="0.2">
      <c r="A7" t="s">
        <v>67</v>
      </c>
      <c r="B7" t="s">
        <v>182</v>
      </c>
      <c r="C7" t="s">
        <v>190</v>
      </c>
      <c r="D7" t="s">
        <v>191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Jocović Suzana</v>
      </c>
    </row>
    <row r="8" spans="1:10" x14ac:dyDescent="0.2">
      <c r="A8" t="s">
        <v>68</v>
      </c>
      <c r="B8" t="s">
        <v>182</v>
      </c>
      <c r="C8" t="s">
        <v>97</v>
      </c>
      <c r="D8" t="s">
        <v>192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Hrvaćanin Stefan</v>
      </c>
    </row>
    <row r="9" spans="1:10" x14ac:dyDescent="0.2">
      <c r="A9" t="s">
        <v>69</v>
      </c>
      <c r="B9" t="s">
        <v>182</v>
      </c>
      <c r="C9" t="s">
        <v>193</v>
      </c>
      <c r="D9" t="s">
        <v>194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Stožinić Ana</v>
      </c>
    </row>
    <row r="10" spans="1:10" x14ac:dyDescent="0.2">
      <c r="A10" t="s">
        <v>70</v>
      </c>
      <c r="B10" t="s">
        <v>182</v>
      </c>
      <c r="C10" t="s">
        <v>195</v>
      </c>
      <c r="D10" t="s">
        <v>196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Kujović Amela</v>
      </c>
    </row>
    <row r="11" spans="1:10" x14ac:dyDescent="0.2">
      <c r="A11" t="s">
        <v>71</v>
      </c>
      <c r="B11" t="s">
        <v>182</v>
      </c>
      <c r="C11" t="s">
        <v>197</v>
      </c>
      <c r="D11" t="s">
        <v>198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Vukadinović Markiša</v>
      </c>
    </row>
    <row r="12" spans="1:10" x14ac:dyDescent="0.2">
      <c r="A12" t="s">
        <v>73</v>
      </c>
      <c r="B12" t="s">
        <v>182</v>
      </c>
      <c r="C12" t="s">
        <v>93</v>
      </c>
      <c r="D12" t="s">
        <v>199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Damjanović Luka</v>
      </c>
    </row>
    <row r="13" spans="1:10" x14ac:dyDescent="0.2">
      <c r="A13" t="s">
        <v>74</v>
      </c>
      <c r="B13" t="s">
        <v>182</v>
      </c>
      <c r="C13" t="s">
        <v>167</v>
      </c>
      <c r="D13" t="s">
        <v>200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Bećović Lejla</v>
      </c>
    </row>
    <row r="14" spans="1:10" x14ac:dyDescent="0.2">
      <c r="A14" t="s">
        <v>75</v>
      </c>
      <c r="B14" t="s">
        <v>182</v>
      </c>
      <c r="C14" t="s">
        <v>72</v>
      </c>
      <c r="D14" t="s">
        <v>152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Vuković Nikola</v>
      </c>
    </row>
    <row r="15" spans="1:10" x14ac:dyDescent="0.2">
      <c r="A15" t="s">
        <v>76</v>
      </c>
      <c r="B15" t="s">
        <v>182</v>
      </c>
      <c r="C15" t="s">
        <v>201</v>
      </c>
      <c r="D15" t="s">
        <v>202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Tomanović Pavle</v>
      </c>
    </row>
    <row r="16" spans="1:10" x14ac:dyDescent="0.2">
      <c r="A16" t="s">
        <v>78</v>
      </c>
      <c r="B16" t="s">
        <v>182</v>
      </c>
      <c r="C16" t="s">
        <v>97</v>
      </c>
      <c r="D16" t="s">
        <v>203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Bubanja Stefan</v>
      </c>
    </row>
    <row r="17" spans="1:12" x14ac:dyDescent="0.2">
      <c r="A17" t="s">
        <v>80</v>
      </c>
      <c r="B17" t="s">
        <v>182</v>
      </c>
      <c r="C17" t="s">
        <v>204</v>
      </c>
      <c r="D17" t="s">
        <v>205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Boljević Jovan</v>
      </c>
    </row>
    <row r="18" spans="1:12" x14ac:dyDescent="0.2">
      <c r="A18" t="s">
        <v>81</v>
      </c>
      <c r="B18" t="s">
        <v>182</v>
      </c>
      <c r="C18" t="s">
        <v>206</v>
      </c>
      <c r="D18" t="s">
        <v>207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Ćatović Edita</v>
      </c>
    </row>
    <row r="19" spans="1:12" x14ac:dyDescent="0.2">
      <c r="A19" t="s">
        <v>82</v>
      </c>
      <c r="B19" t="s">
        <v>182</v>
      </c>
      <c r="C19" t="s">
        <v>208</v>
      </c>
      <c r="D19" t="s">
        <v>209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Miljanić Marković Slađana</v>
      </c>
    </row>
    <row r="20" spans="1:12" x14ac:dyDescent="0.2">
      <c r="A20" t="s">
        <v>83</v>
      </c>
      <c r="B20" t="s">
        <v>182</v>
      </c>
      <c r="C20" t="s">
        <v>66</v>
      </c>
      <c r="D20" t="s">
        <v>172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Vukićević Milica</v>
      </c>
    </row>
    <row r="21" spans="1:12" x14ac:dyDescent="0.2">
      <c r="A21" t="s">
        <v>73</v>
      </c>
      <c r="B21" t="s">
        <v>125</v>
      </c>
      <c r="C21" t="s">
        <v>136</v>
      </c>
      <c r="D21" t="s">
        <v>137</v>
      </c>
      <c r="E21" t="s">
        <v>79</v>
      </c>
      <c r="F21" t="s">
        <v>65</v>
      </c>
      <c r="G21" t="s">
        <v>61</v>
      </c>
      <c r="I21" t="str">
        <f t="shared" si="0"/>
        <v>11/2016</v>
      </c>
      <c r="J21" t="str">
        <f t="shared" si="1"/>
        <v>Maraš Andrea</v>
      </c>
    </row>
    <row r="22" spans="1:12" ht="15" x14ac:dyDescent="0.25">
      <c r="A22" s="83"/>
      <c r="B22" s="83"/>
      <c r="C22" s="83"/>
      <c r="D22" s="83"/>
      <c r="E22" s="83"/>
      <c r="F22" s="83"/>
      <c r="G22" s="83"/>
      <c r="I22" t="str">
        <f t="shared" si="0"/>
        <v>/</v>
      </c>
      <c r="J22" t="str">
        <f t="shared" si="1"/>
        <v xml:space="preserve"> </v>
      </c>
    </row>
    <row r="23" spans="1:12" ht="15" x14ac:dyDescent="0.25">
      <c r="A23" s="83"/>
      <c r="B23" s="83"/>
      <c r="C23" s="83"/>
      <c r="D23" s="83"/>
      <c r="E23" s="83"/>
      <c r="F23" s="83"/>
      <c r="G23" s="83"/>
      <c r="I23" t="str">
        <f t="shared" si="0"/>
        <v>/</v>
      </c>
      <c r="J23" t="str">
        <f t="shared" si="1"/>
        <v xml:space="preserve"> </v>
      </c>
    </row>
    <row r="24" spans="1:12" ht="15" x14ac:dyDescent="0.25">
      <c r="A24" s="83"/>
      <c r="B24" s="83"/>
      <c r="C24" s="83"/>
      <c r="D24" s="83"/>
      <c r="E24" s="83"/>
      <c r="F24" s="83"/>
      <c r="G24" s="83"/>
      <c r="I24" t="str">
        <f t="shared" si="0"/>
        <v>/</v>
      </c>
      <c r="J24" t="str">
        <f t="shared" si="1"/>
        <v xml:space="preserve"> </v>
      </c>
    </row>
    <row r="25" spans="1:12" ht="15" x14ac:dyDescent="0.25">
      <c r="A25" s="80"/>
      <c r="B25" s="80"/>
      <c r="C25" s="80"/>
      <c r="D25" s="80"/>
      <c r="E25" s="80"/>
      <c r="F25" s="80"/>
      <c r="G25" s="80"/>
      <c r="I25" t="str">
        <f t="shared" si="0"/>
        <v>/</v>
      </c>
      <c r="J25" t="str">
        <f t="shared" si="1"/>
        <v xml:space="preserve"> </v>
      </c>
    </row>
    <row r="26" spans="1:12" ht="15" x14ac:dyDescent="0.25">
      <c r="A26" s="80"/>
      <c r="B26" s="80"/>
      <c r="C26" s="80"/>
      <c r="D26" s="80"/>
      <c r="E26" s="80"/>
      <c r="F26" s="80"/>
      <c r="G26" s="80"/>
      <c r="I26" t="str">
        <f t="shared" si="0"/>
        <v>/</v>
      </c>
      <c r="J26" t="str">
        <f t="shared" si="1"/>
        <v xml:space="preserve"> </v>
      </c>
    </row>
    <row r="27" spans="1:12" ht="15" x14ac:dyDescent="0.25">
      <c r="A27" s="80"/>
      <c r="B27" s="80"/>
      <c r="C27" s="80"/>
      <c r="D27" s="80"/>
      <c r="E27" s="80"/>
      <c r="F27" s="80"/>
      <c r="G27" s="80"/>
      <c r="I27" t="str">
        <f t="shared" si="0"/>
        <v>/</v>
      </c>
      <c r="J27" t="str">
        <f t="shared" si="1"/>
        <v xml:space="preserve"> </v>
      </c>
    </row>
    <row r="28" spans="1:12" ht="15" x14ac:dyDescent="0.25">
      <c r="A28" s="80"/>
      <c r="B28" s="80"/>
      <c r="C28" s="80"/>
      <c r="D28" s="80"/>
      <c r="E28" s="80"/>
      <c r="F28" s="80"/>
      <c r="G28" s="80"/>
      <c r="I28" t="str">
        <f t="shared" si="0"/>
        <v>/</v>
      </c>
      <c r="J28" t="str">
        <f t="shared" si="1"/>
        <v xml:space="preserve"> </v>
      </c>
    </row>
    <row r="29" spans="1:12" ht="15" x14ac:dyDescent="0.25">
      <c r="A29" s="79"/>
      <c r="B29" s="79"/>
      <c r="C29" s="79"/>
      <c r="D29" s="79"/>
      <c r="E29" s="79"/>
      <c r="F29" s="79"/>
      <c r="G29" s="79"/>
    </row>
    <row r="30" spans="1:12" ht="15" x14ac:dyDescent="0.25">
      <c r="A30" s="79"/>
      <c r="B30" s="79"/>
      <c r="C30" s="79"/>
      <c r="D30" s="79"/>
      <c r="E30" s="79"/>
      <c r="F30" s="79"/>
      <c r="G30" s="79"/>
    </row>
    <row r="31" spans="1:12" ht="15" x14ac:dyDescent="0.25">
      <c r="A31" s="79"/>
      <c r="B31" s="79"/>
      <c r="C31" s="79"/>
      <c r="D31" s="79"/>
      <c r="E31" s="79"/>
      <c r="F31" s="79"/>
      <c r="G31" s="79"/>
      <c r="L31" s="68" t="s">
        <v>123</v>
      </c>
    </row>
    <row r="32" spans="1:12" ht="15" x14ac:dyDescent="0.25">
      <c r="A32" s="79"/>
      <c r="B32" s="79"/>
      <c r="C32" s="79"/>
      <c r="D32" s="79"/>
      <c r="E32" s="79"/>
      <c r="F32" s="79"/>
      <c r="G32" s="79"/>
      <c r="L32" s="68" t="s">
        <v>122</v>
      </c>
    </row>
    <row r="33" spans="1:7" ht="15" x14ac:dyDescent="0.25">
      <c r="A33" s="79"/>
      <c r="B33" s="79"/>
      <c r="C33" s="79"/>
      <c r="D33" s="79"/>
      <c r="E33" s="79"/>
      <c r="F33" s="79"/>
      <c r="G33" s="79"/>
    </row>
    <row r="34" spans="1:7" ht="15" x14ac:dyDescent="0.25">
      <c r="A34" s="79"/>
      <c r="B34" s="79"/>
      <c r="C34" s="79"/>
      <c r="D34" s="79"/>
      <c r="E34" s="79"/>
      <c r="F34" s="79"/>
      <c r="G34" s="79"/>
    </row>
    <row r="35" spans="1:7" ht="15" x14ac:dyDescent="0.25">
      <c r="A35" s="79"/>
      <c r="B35" s="79"/>
      <c r="C35" s="79"/>
      <c r="D35" s="79"/>
      <c r="E35" s="79"/>
      <c r="F35" s="79"/>
      <c r="G35" s="79"/>
    </row>
    <row r="36" spans="1:7" ht="15" x14ac:dyDescent="0.25">
      <c r="A36" s="79"/>
      <c r="B36" s="79"/>
      <c r="C36" s="79"/>
      <c r="D36" s="79"/>
      <c r="E36" s="79"/>
      <c r="F36" s="79"/>
      <c r="G36" s="79"/>
    </row>
    <row r="37" spans="1:7" ht="15" x14ac:dyDescent="0.25">
      <c r="A37" s="79"/>
      <c r="B37" s="79"/>
      <c r="C37" s="79"/>
      <c r="D37" s="79"/>
      <c r="E37" s="79"/>
      <c r="F37" s="79"/>
      <c r="G37" s="79"/>
    </row>
    <row r="38" spans="1:7" ht="15" x14ac:dyDescent="0.25">
      <c r="A38" s="79"/>
      <c r="B38" s="79"/>
      <c r="C38" s="79"/>
      <c r="D38" s="79"/>
      <c r="E38" s="79"/>
      <c r="F38" s="79"/>
      <c r="G38" s="79"/>
    </row>
    <row r="39" spans="1:7" ht="15" x14ac:dyDescent="0.25">
      <c r="A39" s="79"/>
      <c r="B39" s="79"/>
      <c r="C39" s="79"/>
      <c r="D39" s="79"/>
      <c r="E39" s="79"/>
      <c r="F39" s="79"/>
      <c r="G39" s="79"/>
    </row>
    <row r="40" spans="1:7" ht="15" x14ac:dyDescent="0.25">
      <c r="A40" s="79"/>
      <c r="B40" s="79"/>
      <c r="C40" s="79"/>
      <c r="D40" s="79"/>
      <c r="E40" s="79"/>
      <c r="F40" s="79"/>
      <c r="G40" s="79"/>
    </row>
    <row r="41" spans="1:7" ht="15" x14ac:dyDescent="0.25">
      <c r="A41" s="79"/>
      <c r="B41" s="79"/>
      <c r="C41" s="79"/>
      <c r="D41" s="79"/>
      <c r="E41" s="79"/>
      <c r="F41" s="79"/>
      <c r="G41" s="79"/>
    </row>
    <row r="42" spans="1:7" ht="15" x14ac:dyDescent="0.25">
      <c r="A42" s="79"/>
      <c r="B42" s="79"/>
      <c r="C42" s="79"/>
      <c r="D42" s="79"/>
      <c r="E42" s="79"/>
      <c r="F42" s="79"/>
      <c r="G42" s="79"/>
    </row>
    <row r="43" spans="1:7" ht="15" x14ac:dyDescent="0.25">
      <c r="A43" s="79"/>
      <c r="B43" s="79"/>
      <c r="C43" s="79"/>
      <c r="D43" s="79"/>
      <c r="E43" s="79"/>
      <c r="F43" s="79"/>
      <c r="G43" s="79"/>
    </row>
    <row r="44" spans="1:7" ht="15" x14ac:dyDescent="0.25">
      <c r="A44" s="79"/>
      <c r="B44" s="79"/>
      <c r="C44" s="79"/>
      <c r="D44" s="79"/>
      <c r="E44" s="79"/>
      <c r="F44" s="79"/>
      <c r="G44" s="79"/>
    </row>
    <row r="45" spans="1:7" ht="15" x14ac:dyDescent="0.25">
      <c r="A45" s="79"/>
      <c r="B45" s="79"/>
      <c r="C45" s="79"/>
      <c r="D45" s="79"/>
      <c r="E45" s="79"/>
      <c r="F45" s="79"/>
      <c r="G45" s="79"/>
    </row>
    <row r="46" spans="1:7" ht="15" x14ac:dyDescent="0.25">
      <c r="A46" s="79"/>
      <c r="B46" s="79"/>
      <c r="C46" s="79"/>
      <c r="D46" s="79"/>
      <c r="E46" s="79"/>
      <c r="F46" s="79"/>
      <c r="G46" s="79"/>
    </row>
    <row r="47" spans="1:7" ht="15" x14ac:dyDescent="0.25">
      <c r="A47" s="79"/>
      <c r="B47" s="79"/>
      <c r="C47" s="79"/>
      <c r="D47" s="79"/>
      <c r="E47" s="79"/>
      <c r="F47" s="79"/>
      <c r="G47" s="79"/>
    </row>
    <row r="48" spans="1:7" ht="15" x14ac:dyDescent="0.25">
      <c r="A48" s="79"/>
      <c r="B48" s="79"/>
      <c r="C48" s="79"/>
      <c r="D48" s="79"/>
      <c r="E48" s="79"/>
      <c r="F48" s="79"/>
      <c r="G48" s="79"/>
    </row>
    <row r="49" spans="1:7" ht="15" x14ac:dyDescent="0.25">
      <c r="A49" s="79"/>
      <c r="B49" s="79"/>
      <c r="C49" s="79"/>
      <c r="D49" s="79"/>
      <c r="E49" s="79"/>
      <c r="F49" s="79"/>
      <c r="G49" s="79"/>
    </row>
    <row r="50" spans="1:7" ht="15" x14ac:dyDescent="0.25">
      <c r="A50" s="79"/>
      <c r="B50" s="79"/>
      <c r="C50" s="79"/>
      <c r="D50" s="79"/>
      <c r="E50" s="79"/>
      <c r="F50" s="79"/>
      <c r="G50" s="79"/>
    </row>
    <row r="51" spans="1:7" ht="15" x14ac:dyDescent="0.25">
      <c r="A51" s="79"/>
      <c r="B51" s="79"/>
      <c r="C51" s="79"/>
      <c r="D51" s="79"/>
      <c r="E51" s="79"/>
      <c r="F51" s="79"/>
      <c r="G51" s="79"/>
    </row>
    <row r="52" spans="1:7" ht="15" x14ac:dyDescent="0.25">
      <c r="A52" s="79"/>
      <c r="B52" s="79"/>
      <c r="C52" s="79"/>
      <c r="D52" s="79"/>
      <c r="E52" s="79"/>
      <c r="F52" s="79"/>
      <c r="G52" s="79"/>
    </row>
    <row r="53" spans="1:7" ht="15" x14ac:dyDescent="0.25">
      <c r="A53" s="79"/>
      <c r="B53" s="79"/>
      <c r="C53" s="79"/>
      <c r="D53" s="79"/>
      <c r="E53" s="79"/>
      <c r="F53" s="79"/>
      <c r="G53" s="79"/>
    </row>
    <row r="54" spans="1:7" ht="15" x14ac:dyDescent="0.25">
      <c r="A54" s="79"/>
      <c r="B54" s="79"/>
      <c r="C54" s="79"/>
      <c r="D54" s="79"/>
      <c r="E54" s="79"/>
      <c r="F54" s="79"/>
      <c r="G54" s="79"/>
    </row>
    <row r="55" spans="1:7" ht="15" x14ac:dyDescent="0.25">
      <c r="A55" s="79"/>
      <c r="B55" s="79"/>
      <c r="C55" s="79"/>
      <c r="D55" s="79"/>
      <c r="E55" s="79"/>
      <c r="F55" s="79"/>
      <c r="G55" s="79"/>
    </row>
    <row r="56" spans="1:7" ht="15" x14ac:dyDescent="0.25">
      <c r="A56" s="79"/>
      <c r="B56" s="79"/>
      <c r="C56" s="79"/>
      <c r="D56" s="79"/>
      <c r="E56" s="79"/>
      <c r="F56" s="79"/>
      <c r="G56" s="79"/>
    </row>
    <row r="57" spans="1:7" ht="15" x14ac:dyDescent="0.25">
      <c r="A57" s="79"/>
      <c r="B57" s="79"/>
      <c r="C57" s="79"/>
      <c r="D57" s="79"/>
      <c r="E57" s="79"/>
      <c r="F57" s="79"/>
      <c r="G57" s="79"/>
    </row>
    <row r="58" spans="1:7" ht="15" x14ac:dyDescent="0.25">
      <c r="A58" s="79"/>
      <c r="B58" s="79"/>
      <c r="C58" s="79"/>
      <c r="D58" s="79"/>
      <c r="E58" s="79"/>
      <c r="F58" s="79"/>
      <c r="G58" s="79"/>
    </row>
    <row r="59" spans="1:7" ht="15" x14ac:dyDescent="0.25">
      <c r="A59" s="79"/>
      <c r="B59" s="79"/>
      <c r="C59" s="79"/>
      <c r="D59" s="79"/>
      <c r="E59" s="79"/>
      <c r="F59" s="79"/>
      <c r="G59" s="79"/>
    </row>
    <row r="60" spans="1:7" ht="15" x14ac:dyDescent="0.25">
      <c r="A60" s="79"/>
      <c r="B60" s="79"/>
      <c r="C60" s="79"/>
      <c r="D60" s="79"/>
      <c r="E60" s="79"/>
      <c r="F60" s="79"/>
      <c r="G60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7"/>
  <sheetViews>
    <sheetView tabSelected="1" topLeftCell="A2" zoomScaleNormal="100" workbookViewId="0">
      <selection activeCell="V7" sqref="V7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9" ht="18.75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87"/>
      <c r="U1" s="87"/>
    </row>
    <row r="2" spans="1:29" x14ac:dyDescent="0.2">
      <c r="A2" s="88" t="s">
        <v>49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2" t="s">
        <v>21</v>
      </c>
      <c r="P2" s="93"/>
      <c r="Q2" s="93"/>
      <c r="R2" s="94"/>
      <c r="S2" s="94"/>
      <c r="T2" s="94"/>
      <c r="U2" s="95"/>
    </row>
    <row r="3" spans="1:29" ht="21" customHeight="1" x14ac:dyDescent="0.2">
      <c r="A3" s="96" t="s">
        <v>128</v>
      </c>
      <c r="B3" s="96"/>
      <c r="C3" s="96"/>
      <c r="D3" s="97" t="s">
        <v>143</v>
      </c>
      <c r="E3" s="97"/>
      <c r="F3" s="97"/>
      <c r="G3" s="97"/>
      <c r="H3" s="98" t="s">
        <v>50</v>
      </c>
      <c r="I3" s="98"/>
      <c r="J3" s="98"/>
      <c r="K3" s="98"/>
      <c r="L3" s="98"/>
      <c r="M3" s="98"/>
      <c r="N3" s="98"/>
      <c r="O3" s="98"/>
      <c r="P3" s="98"/>
      <c r="Q3" s="99" t="s">
        <v>306</v>
      </c>
      <c r="R3" s="99"/>
      <c r="S3" s="99"/>
      <c r="T3" s="99"/>
      <c r="U3" s="99"/>
    </row>
    <row r="4" spans="1:29" ht="6.75" customHeight="1" x14ac:dyDescent="0.2">
      <c r="D4" s="39"/>
      <c r="E4" s="39"/>
      <c r="F4" s="39"/>
      <c r="G4" s="39"/>
      <c r="H4" s="39"/>
    </row>
    <row r="5" spans="1:29" ht="21" customHeight="1" x14ac:dyDescent="0.2">
      <c r="A5" s="100" t="s">
        <v>1</v>
      </c>
      <c r="B5" s="103" t="s">
        <v>2</v>
      </c>
      <c r="C5" s="106" t="s">
        <v>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 t="s">
        <v>4</v>
      </c>
      <c r="U5" s="109" t="s">
        <v>5</v>
      </c>
    </row>
    <row r="6" spans="1:29" ht="21" customHeight="1" x14ac:dyDescent="0.2">
      <c r="A6" s="101"/>
      <c r="B6" s="104"/>
      <c r="C6" s="40"/>
      <c r="D6" s="111" t="s">
        <v>6</v>
      </c>
      <c r="E6" s="111"/>
      <c r="F6" s="111"/>
      <c r="G6" s="111"/>
      <c r="H6" s="111"/>
      <c r="I6" s="111" t="s">
        <v>7</v>
      </c>
      <c r="J6" s="111"/>
      <c r="K6" s="111"/>
      <c r="L6" s="111" t="s">
        <v>8</v>
      </c>
      <c r="M6" s="111"/>
      <c r="N6" s="111"/>
      <c r="O6" s="111" t="s">
        <v>9</v>
      </c>
      <c r="P6" s="111"/>
      <c r="Q6" s="111"/>
      <c r="R6" s="111" t="s">
        <v>10</v>
      </c>
      <c r="S6" s="111"/>
      <c r="T6" s="107"/>
      <c r="U6" s="109"/>
    </row>
    <row r="7" spans="1:29" ht="21" customHeight="1" thickBot="1" x14ac:dyDescent="0.25">
      <c r="A7" s="102"/>
      <c r="B7" s="105"/>
      <c r="C7" s="41" t="s">
        <v>11</v>
      </c>
      <c r="D7" s="42" t="s">
        <v>12</v>
      </c>
      <c r="E7" s="42" t="s">
        <v>13</v>
      </c>
      <c r="F7" s="42" t="s">
        <v>14</v>
      </c>
      <c r="G7" s="42" t="s">
        <v>15</v>
      </c>
      <c r="H7" s="42" t="s">
        <v>16</v>
      </c>
      <c r="I7" s="42" t="s">
        <v>12</v>
      </c>
      <c r="J7" s="42" t="s">
        <v>13</v>
      </c>
      <c r="K7" s="42" t="s">
        <v>14</v>
      </c>
      <c r="L7" s="42" t="s">
        <v>12</v>
      </c>
      <c r="M7" s="42" t="s">
        <v>13</v>
      </c>
      <c r="N7" s="42" t="s">
        <v>14</v>
      </c>
      <c r="O7" s="42" t="s">
        <v>12</v>
      </c>
      <c r="P7" s="42" t="s">
        <v>13</v>
      </c>
      <c r="Q7" s="42" t="s">
        <v>14</v>
      </c>
      <c r="R7" s="42" t="s">
        <v>17</v>
      </c>
      <c r="S7" s="42" t="s">
        <v>18</v>
      </c>
      <c r="T7" s="108"/>
      <c r="U7" s="110"/>
    </row>
    <row r="8" spans="1:29" ht="13.5" thickTop="1" x14ac:dyDescent="0.2">
      <c r="A8" s="66" t="str">
        <f>C_spisak!I2</f>
        <v>1/2020</v>
      </c>
      <c r="B8" s="43" t="str">
        <f>C_spisak!J2</f>
        <v>Jovanović Filip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58</v>
      </c>
      <c r="P8" s="47"/>
      <c r="Q8" s="46"/>
      <c r="R8" s="44">
        <v>38</v>
      </c>
      <c r="S8" s="44"/>
      <c r="T8" s="44">
        <f t="shared" ref="T8:T37" si="0">SUM(D8:E8,O8,P8,MAX(R8,S8))</f>
        <v>96</v>
      </c>
      <c r="U8" s="44" t="str">
        <f>IF(T8&gt;89,"A",IF(T8&gt;79,"B",IF(T8&gt;69,"C",IF(T8&gt;59,"D",IF(T8&gt;49,"E","F")))))</f>
        <v>A</v>
      </c>
      <c r="W8" s="1"/>
      <c r="X8" s="1"/>
      <c r="Y8" s="1"/>
      <c r="Z8" s="1"/>
      <c r="AA8" s="1"/>
      <c r="AB8" s="1"/>
      <c r="AC8" s="1"/>
    </row>
    <row r="9" spans="1:29" x14ac:dyDescent="0.2">
      <c r="A9" s="67" t="str">
        <f>C_spisak!I3</f>
        <v>2/2020</v>
      </c>
      <c r="B9" s="48" t="str">
        <f>C_spisak!J3</f>
        <v>Veljović Matija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40</v>
      </c>
      <c r="P9" s="52"/>
      <c r="Q9" s="51"/>
      <c r="R9" s="49"/>
      <c r="S9" s="49">
        <v>23</v>
      </c>
      <c r="T9" s="44">
        <f t="shared" si="0"/>
        <v>63</v>
      </c>
      <c r="U9" s="44" t="str">
        <f t="shared" ref="U9:U37" si="1">IF(T9&gt;89,"A",IF(T9&gt;79,"B",IF(T9&gt;69,"C",IF(T9&gt;59,"D",IF(T9&gt;49,"E","F")))))</f>
        <v>D</v>
      </c>
      <c r="W9" s="1"/>
      <c r="X9" s="1"/>
      <c r="Y9" s="1"/>
      <c r="Z9" s="1"/>
      <c r="AA9" s="1"/>
      <c r="AB9" s="1"/>
      <c r="AC9" s="1"/>
    </row>
    <row r="10" spans="1:29" x14ac:dyDescent="0.2">
      <c r="A10" s="67" t="str">
        <f>C_spisak!I4</f>
        <v>3/2020</v>
      </c>
      <c r="B10" s="48" t="str">
        <f>C_spisak!J4</f>
        <v>Nikolić Nikolina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38</v>
      </c>
      <c r="P10" s="52"/>
      <c r="Q10" s="51"/>
      <c r="R10" s="49">
        <v>22</v>
      </c>
      <c r="S10" s="49"/>
      <c r="T10" s="44">
        <f t="shared" si="0"/>
        <v>60</v>
      </c>
      <c r="U10" s="44" t="str">
        <f t="shared" si="1"/>
        <v>D</v>
      </c>
      <c r="W10" s="1"/>
      <c r="X10" s="1"/>
      <c r="Y10" s="1"/>
      <c r="Z10" s="1"/>
      <c r="AA10" s="1"/>
      <c r="AB10" s="1"/>
      <c r="AC10" s="1"/>
    </row>
    <row r="11" spans="1:29" x14ac:dyDescent="0.2">
      <c r="A11" s="67" t="str">
        <f>C_spisak!I5</f>
        <v>4/2020</v>
      </c>
      <c r="B11" s="48" t="str">
        <f>C_spisak!J5</f>
        <v>Jocović Mihailo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>
        <v>42</v>
      </c>
      <c r="P11" s="52"/>
      <c r="Q11" s="51"/>
      <c r="R11" s="49">
        <v>28</v>
      </c>
      <c r="S11" s="49"/>
      <c r="T11" s="44">
        <f t="shared" si="0"/>
        <v>70</v>
      </c>
      <c r="U11" s="44" t="str">
        <f t="shared" si="1"/>
        <v>C</v>
      </c>
      <c r="W11" s="1"/>
      <c r="X11" s="1"/>
      <c r="Y11" s="1"/>
      <c r="Z11" s="1"/>
      <c r="AA11" s="1"/>
      <c r="AB11" s="1"/>
      <c r="AC11" s="1"/>
    </row>
    <row r="12" spans="1:29" x14ac:dyDescent="0.2">
      <c r="A12" s="67" t="str">
        <f>C_spisak!I6</f>
        <v>5/2020</v>
      </c>
      <c r="B12" s="48" t="str">
        <f>C_spisak!J6</f>
        <v>Dragišić Nemanja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>
        <v>58</v>
      </c>
      <c r="P12" s="52"/>
      <c r="Q12" s="51"/>
      <c r="R12" s="49">
        <v>40</v>
      </c>
      <c r="S12" s="49"/>
      <c r="T12" s="44">
        <f t="shared" si="0"/>
        <v>98</v>
      </c>
      <c r="U12" s="44" t="str">
        <f t="shared" si="1"/>
        <v>A</v>
      </c>
      <c r="W12" s="1"/>
      <c r="X12" s="1"/>
      <c r="Y12" s="1"/>
      <c r="Z12" s="1"/>
      <c r="AA12" s="1"/>
      <c r="AB12" s="1"/>
      <c r="AC12" s="1"/>
    </row>
    <row r="13" spans="1:29" x14ac:dyDescent="0.2">
      <c r="A13" s="67" t="str">
        <f>C_spisak!I7</f>
        <v>6/2020</v>
      </c>
      <c r="B13" s="48" t="str">
        <f>C_spisak!J7</f>
        <v>Ivanović Ksenija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  <c r="W13" s="1"/>
      <c r="X13" s="1"/>
      <c r="Y13" s="1"/>
      <c r="Z13" s="1"/>
      <c r="AA13" s="1"/>
      <c r="AB13" s="1"/>
      <c r="AC13" s="1"/>
    </row>
    <row r="14" spans="1:29" x14ac:dyDescent="0.2">
      <c r="A14" s="67" t="str">
        <f>C_spisak!I8</f>
        <v>7/2020</v>
      </c>
      <c r="B14" s="48" t="str">
        <f>C_spisak!J8</f>
        <v>Mrdak Matija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/>
      <c r="P14"/>
      <c r="Q14" s="51"/>
      <c r="R14" s="49"/>
      <c r="S14" s="49"/>
      <c r="T14" s="44">
        <f t="shared" si="0"/>
        <v>0</v>
      </c>
      <c r="U14" s="44" t="str">
        <f t="shared" si="1"/>
        <v>F</v>
      </c>
      <c r="W14" s="1"/>
      <c r="X14" s="1"/>
      <c r="Y14" s="1"/>
      <c r="Z14" s="1"/>
      <c r="AA14" s="1"/>
      <c r="AB14" s="1"/>
      <c r="AC14" s="1"/>
    </row>
    <row r="15" spans="1:29" x14ac:dyDescent="0.2">
      <c r="A15" s="67" t="str">
        <f>C_spisak!I9</f>
        <v>8/2020</v>
      </c>
      <c r="B15" s="48" t="str">
        <f>C_spisak!J9</f>
        <v>Murišić Luka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84"/>
      <c r="N15" s="84"/>
      <c r="O15" s="52">
        <v>47</v>
      </c>
      <c r="P15" s="52"/>
      <c r="Q15" s="51"/>
      <c r="R15" s="49">
        <v>19</v>
      </c>
      <c r="S15" s="49"/>
      <c r="T15" s="44">
        <f t="shared" si="0"/>
        <v>66</v>
      </c>
      <c r="U15" s="44" t="str">
        <f t="shared" si="1"/>
        <v>D</v>
      </c>
      <c r="W15" s="1"/>
      <c r="X15" s="1"/>
      <c r="Y15" s="1"/>
      <c r="Z15" s="1"/>
      <c r="AA15" s="1"/>
      <c r="AB15" s="1"/>
      <c r="AC15" s="1"/>
    </row>
    <row r="16" spans="1:29" x14ac:dyDescent="0.2">
      <c r="A16" s="67" t="str">
        <f>C_spisak!I10</f>
        <v>9/2020</v>
      </c>
      <c r="B16" s="48" t="str">
        <f>C_spisak!J10</f>
        <v>Bošković Jovana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54</v>
      </c>
      <c r="P16" s="52"/>
      <c r="Q16" s="51"/>
      <c r="R16" s="49">
        <v>26</v>
      </c>
      <c r="S16" s="49"/>
      <c r="T16" s="44">
        <f t="shared" si="0"/>
        <v>80</v>
      </c>
      <c r="U16" s="44" t="str">
        <f t="shared" si="1"/>
        <v>B</v>
      </c>
      <c r="W16" s="1"/>
      <c r="X16" s="1"/>
      <c r="Y16" s="1"/>
      <c r="Z16" s="1"/>
      <c r="AA16" s="1"/>
      <c r="AB16" s="1"/>
      <c r="AC16" s="1"/>
    </row>
    <row r="17" spans="1:29" x14ac:dyDescent="0.2">
      <c r="A17" s="67" t="str">
        <f>C_spisak!I11</f>
        <v>10/2020</v>
      </c>
      <c r="B17" s="48" t="str">
        <f>C_spisak!J11</f>
        <v>Dajković Balša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52</v>
      </c>
      <c r="P17" s="52"/>
      <c r="Q17" s="51"/>
      <c r="R17" s="49">
        <v>20</v>
      </c>
      <c r="S17" s="49"/>
      <c r="T17" s="44">
        <f t="shared" si="0"/>
        <v>72</v>
      </c>
      <c r="U17" s="44" t="str">
        <f t="shared" si="1"/>
        <v>C</v>
      </c>
      <c r="W17" s="1"/>
      <c r="X17" s="1"/>
      <c r="Y17" s="1"/>
      <c r="Z17" s="1"/>
      <c r="AA17" s="1"/>
      <c r="AB17" s="1"/>
      <c r="AC17" s="1"/>
    </row>
    <row r="18" spans="1:29" x14ac:dyDescent="0.2">
      <c r="A18" s="67" t="str">
        <f>C_spisak!I12</f>
        <v>13/2020</v>
      </c>
      <c r="B18" s="48" t="str">
        <f>C_spisak!J12</f>
        <v>Popović Teodora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32</v>
      </c>
      <c r="P18" s="52"/>
      <c r="Q18" s="51"/>
      <c r="R18" s="49">
        <v>22</v>
      </c>
      <c r="S18" s="49"/>
      <c r="T18" s="44">
        <f t="shared" si="0"/>
        <v>54</v>
      </c>
      <c r="U18" s="44" t="str">
        <f t="shared" si="1"/>
        <v>E</v>
      </c>
      <c r="W18" s="1"/>
      <c r="X18" s="1"/>
      <c r="Y18" s="1"/>
      <c r="Z18" s="1"/>
      <c r="AA18" s="1"/>
      <c r="AB18" s="1"/>
      <c r="AC18" s="1"/>
    </row>
    <row r="19" spans="1:29" x14ac:dyDescent="0.2">
      <c r="A19" s="67" t="str">
        <f>C_spisak!I13</f>
        <v>15/2020</v>
      </c>
      <c r="B19" s="48" t="str">
        <f>C_spisak!J13</f>
        <v>Radović Simo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28</v>
      </c>
      <c r="P19" s="52"/>
      <c r="Q19" s="51"/>
      <c r="R19" s="49">
        <v>22</v>
      </c>
      <c r="S19" s="49"/>
      <c r="T19" s="44">
        <f t="shared" si="0"/>
        <v>50</v>
      </c>
      <c r="U19" s="44" t="str">
        <f t="shared" si="1"/>
        <v>E</v>
      </c>
      <c r="W19" s="1"/>
      <c r="X19" s="1"/>
      <c r="Y19" s="1"/>
      <c r="Z19" s="1"/>
      <c r="AA19" s="1"/>
      <c r="AB19" s="1"/>
      <c r="AC19" s="1"/>
    </row>
    <row r="20" spans="1:29" x14ac:dyDescent="0.2">
      <c r="A20" s="67" t="str">
        <f>C_spisak!I14</f>
        <v>16/2020</v>
      </c>
      <c r="B20" s="48" t="str">
        <f>C_spisak!J14</f>
        <v>Alković Mia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44</v>
      </c>
      <c r="P20" s="52"/>
      <c r="Q20" s="51"/>
      <c r="R20" s="49">
        <v>28</v>
      </c>
      <c r="S20" s="49"/>
      <c r="T20" s="44">
        <f t="shared" si="0"/>
        <v>72</v>
      </c>
      <c r="U20" s="44" t="str">
        <f t="shared" si="1"/>
        <v>C</v>
      </c>
      <c r="W20" s="1"/>
      <c r="X20" s="1"/>
      <c r="Y20" s="1"/>
      <c r="Z20" s="1"/>
      <c r="AA20" s="1"/>
      <c r="AB20" s="1"/>
      <c r="AC20" s="1"/>
    </row>
    <row r="21" spans="1:29" x14ac:dyDescent="0.2">
      <c r="A21" s="67" t="str">
        <f>C_spisak!I15</f>
        <v>17/2020</v>
      </c>
      <c r="B21" s="48" t="str">
        <f>C_spisak!J15</f>
        <v>Radulović Lazar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/>
      <c r="P21" s="52"/>
      <c r="Q21" s="51"/>
      <c r="R21" s="49"/>
      <c r="S21" s="49"/>
      <c r="T21" s="44">
        <f t="shared" si="0"/>
        <v>0</v>
      </c>
      <c r="U21" s="44" t="str">
        <f t="shared" si="1"/>
        <v>F</v>
      </c>
      <c r="W21" s="1"/>
      <c r="X21" s="1"/>
      <c r="Y21" s="1"/>
      <c r="Z21" s="1"/>
      <c r="AA21" s="1"/>
      <c r="AB21" s="1"/>
      <c r="AC21" s="1"/>
    </row>
    <row r="22" spans="1:29" x14ac:dyDescent="0.2">
      <c r="A22" s="67" t="str">
        <f>C_spisak!I16</f>
        <v>18/2020</v>
      </c>
      <c r="B22" s="48" t="str">
        <f>C_spisak!J16</f>
        <v>Đilas Strahinja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43</v>
      </c>
      <c r="P22" s="52"/>
      <c r="Q22" s="51"/>
      <c r="R22" s="49">
        <v>23</v>
      </c>
      <c r="S22" s="49"/>
      <c r="T22" s="44">
        <f t="shared" si="0"/>
        <v>66</v>
      </c>
      <c r="U22" s="44" t="str">
        <f t="shared" si="1"/>
        <v>D</v>
      </c>
      <c r="W22" s="1"/>
      <c r="X22" s="1"/>
      <c r="Y22" s="1"/>
      <c r="Z22" s="1"/>
      <c r="AA22" s="1"/>
      <c r="AB22" s="1"/>
      <c r="AC22" s="1"/>
    </row>
    <row r="23" spans="1:29" x14ac:dyDescent="0.2">
      <c r="A23" s="67" t="str">
        <f>C_spisak!I17</f>
        <v>19/2020</v>
      </c>
      <c r="B23" s="48" t="str">
        <f>C_spisak!J17</f>
        <v>Rakočević Jana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53</v>
      </c>
      <c r="P23" s="52"/>
      <c r="Q23" s="51"/>
      <c r="R23" s="49"/>
      <c r="S23" s="49">
        <v>40</v>
      </c>
      <c r="T23" s="44">
        <f t="shared" si="0"/>
        <v>93</v>
      </c>
      <c r="U23" s="44" t="str">
        <f t="shared" si="1"/>
        <v>A</v>
      </c>
      <c r="W23" s="1"/>
      <c r="X23" s="1"/>
      <c r="Y23" s="1"/>
      <c r="Z23" s="1"/>
      <c r="AA23" s="1"/>
      <c r="AB23" s="1"/>
      <c r="AC23" s="1"/>
    </row>
    <row r="24" spans="1:29" x14ac:dyDescent="0.2">
      <c r="A24" s="67" t="str">
        <f>C_spisak!I18</f>
        <v>20/2020</v>
      </c>
      <c r="B24" s="48" t="str">
        <f>C_spisak!J18</f>
        <v>Milačić Marija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40</v>
      </c>
      <c r="P24" s="52"/>
      <c r="Q24" s="51"/>
      <c r="R24" s="49">
        <v>25</v>
      </c>
      <c r="S24" s="49"/>
      <c r="T24" s="44">
        <f t="shared" si="0"/>
        <v>65</v>
      </c>
      <c r="U24" s="44" t="str">
        <f t="shared" si="1"/>
        <v>D</v>
      </c>
      <c r="W24" s="1"/>
      <c r="X24" s="1"/>
      <c r="Y24" s="1"/>
      <c r="Z24" s="1"/>
      <c r="AA24" s="1"/>
      <c r="AB24" s="1"/>
      <c r="AC24" s="1"/>
    </row>
    <row r="25" spans="1:29" x14ac:dyDescent="0.2">
      <c r="A25" s="67" t="str">
        <f>C_spisak!I19</f>
        <v>21/2020</v>
      </c>
      <c r="B25" s="48" t="str">
        <f>C_spisak!J19</f>
        <v>Jović Milica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57</v>
      </c>
      <c r="P25" s="52"/>
      <c r="Q25" s="51"/>
      <c r="R25" s="49">
        <v>27</v>
      </c>
      <c r="S25" s="49"/>
      <c r="T25" s="44">
        <f t="shared" si="0"/>
        <v>84</v>
      </c>
      <c r="U25" s="44" t="str">
        <f t="shared" si="1"/>
        <v>B</v>
      </c>
      <c r="W25" s="1"/>
      <c r="X25" s="1"/>
      <c r="Y25" s="1"/>
      <c r="Z25" s="1"/>
      <c r="AA25" s="1"/>
      <c r="AB25" s="1"/>
      <c r="AC25" s="1"/>
    </row>
    <row r="26" spans="1:29" x14ac:dyDescent="0.2">
      <c r="A26" s="67" t="str">
        <f>C_spisak!I20</f>
        <v>22/2020</v>
      </c>
      <c r="B26" s="48" t="str">
        <f>C_spisak!J20</f>
        <v>Kankaraš Milutin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35</v>
      </c>
      <c r="P26"/>
      <c r="Q26" s="51"/>
      <c r="R26" s="49">
        <v>20</v>
      </c>
      <c r="S26" s="49"/>
      <c r="T26" s="44">
        <f t="shared" si="0"/>
        <v>55</v>
      </c>
      <c r="U26" s="44" t="str">
        <f t="shared" si="1"/>
        <v>E</v>
      </c>
      <c r="W26" s="1"/>
      <c r="X26" s="1"/>
      <c r="Y26" s="1"/>
      <c r="Z26" s="1"/>
      <c r="AA26" s="1"/>
      <c r="AB26" s="1"/>
      <c r="AC26" s="1"/>
    </row>
    <row r="27" spans="1:29" x14ac:dyDescent="0.2">
      <c r="A27" s="67" t="str">
        <f>C_spisak!I21</f>
        <v>23/2020</v>
      </c>
      <c r="B27" s="48" t="str">
        <f>C_spisak!J21</f>
        <v>Grdinić Nevena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/>
      <c r="P27" s="52"/>
      <c r="Q27" s="51"/>
      <c r="R27" s="49"/>
      <c r="S27" s="49"/>
      <c r="T27" s="44">
        <f t="shared" si="0"/>
        <v>0</v>
      </c>
      <c r="U27" s="44" t="str">
        <f t="shared" si="1"/>
        <v>F</v>
      </c>
      <c r="W27" s="1"/>
      <c r="X27" s="1"/>
      <c r="Y27" s="1"/>
      <c r="Z27" s="1"/>
      <c r="AA27" s="1"/>
      <c r="AB27" s="1"/>
      <c r="AC27" s="1"/>
    </row>
    <row r="28" spans="1:29" x14ac:dyDescent="0.2">
      <c r="A28" s="67" t="str">
        <f>C_spisak!I22</f>
        <v>24/2020</v>
      </c>
      <c r="B28" s="48" t="str">
        <f>C_spisak!J22</f>
        <v>Raičević Mia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35</v>
      </c>
      <c r="P28" s="52"/>
      <c r="Q28" s="51"/>
      <c r="R28" s="49"/>
      <c r="S28" s="49"/>
      <c r="T28" s="44">
        <f t="shared" si="0"/>
        <v>35</v>
      </c>
      <c r="U28" s="44" t="str">
        <f t="shared" si="1"/>
        <v>F</v>
      </c>
      <c r="W28" s="1"/>
      <c r="X28" s="1"/>
      <c r="Y28" s="1"/>
      <c r="Z28" s="1"/>
      <c r="AA28" s="1"/>
      <c r="AB28" s="1"/>
      <c r="AC28" s="1"/>
    </row>
    <row r="29" spans="1:29" x14ac:dyDescent="0.2">
      <c r="A29" s="67" t="str">
        <f>C_spisak!I23</f>
        <v>25/2020</v>
      </c>
      <c r="B29" s="48" t="str">
        <f>C_spisak!J23</f>
        <v>Bubanja Balša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52</v>
      </c>
      <c r="P29" s="52"/>
      <c r="Q29" s="51"/>
      <c r="R29" s="49">
        <v>20</v>
      </c>
      <c r="S29" s="49">
        <v>34</v>
      </c>
      <c r="T29" s="44">
        <f t="shared" si="0"/>
        <v>86</v>
      </c>
      <c r="U29" s="44" t="str">
        <f t="shared" si="1"/>
        <v>B</v>
      </c>
      <c r="W29" s="1"/>
      <c r="X29" s="1"/>
      <c r="Y29" s="1"/>
      <c r="Z29" s="1"/>
      <c r="AA29" s="1"/>
      <c r="AB29" s="1"/>
      <c r="AC29" s="1"/>
    </row>
    <row r="30" spans="1:29" x14ac:dyDescent="0.2">
      <c r="A30" s="67" t="str">
        <f>C_spisak!I24</f>
        <v>26/2020</v>
      </c>
      <c r="B30" s="48" t="str">
        <f>C_spisak!J24</f>
        <v>Marković Danilo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46</v>
      </c>
      <c r="P30" s="52"/>
      <c r="Q30" s="51"/>
      <c r="R30" s="49">
        <v>28</v>
      </c>
      <c r="S30" s="49"/>
      <c r="T30" s="44">
        <f t="shared" si="0"/>
        <v>74</v>
      </c>
      <c r="U30" s="44" t="str">
        <f t="shared" si="1"/>
        <v>C</v>
      </c>
      <c r="W30" s="1"/>
      <c r="X30" s="1"/>
      <c r="Y30" s="1"/>
      <c r="Z30" s="1"/>
      <c r="AA30" s="1"/>
      <c r="AB30" s="1"/>
      <c r="AC30" s="1"/>
    </row>
    <row r="31" spans="1:29" x14ac:dyDescent="0.2">
      <c r="A31" s="67" t="str">
        <f>C_spisak!I25</f>
        <v>27/2020</v>
      </c>
      <c r="B31" s="48" t="str">
        <f>C_spisak!J25</f>
        <v>Šćekić Nikolina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41</v>
      </c>
      <c r="P31" s="52"/>
      <c r="Q31" s="51"/>
      <c r="R31" s="49">
        <v>20</v>
      </c>
      <c r="S31" s="49"/>
      <c r="T31" s="44">
        <f t="shared" si="0"/>
        <v>61</v>
      </c>
      <c r="U31" s="44" t="str">
        <f t="shared" si="1"/>
        <v>D</v>
      </c>
      <c r="W31" s="1"/>
      <c r="X31" s="1"/>
      <c r="Y31" s="1"/>
      <c r="Z31" s="1"/>
      <c r="AA31" s="1"/>
      <c r="AB31" s="1"/>
      <c r="AC31" s="1"/>
    </row>
    <row r="32" spans="1:29" x14ac:dyDescent="0.2">
      <c r="A32" s="67" t="str">
        <f>C_spisak!I26</f>
        <v>28/2020</v>
      </c>
      <c r="B32" s="48" t="str">
        <f>C_spisak!J26</f>
        <v>Petrušić 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84"/>
      <c r="N32" s="84"/>
      <c r="O32" s="52">
        <v>20</v>
      </c>
      <c r="P32" s="52"/>
      <c r="Q32" s="51"/>
      <c r="R32" s="49">
        <v>0</v>
      </c>
      <c r="S32" s="49">
        <v>30</v>
      </c>
      <c r="T32" s="44">
        <f t="shared" si="0"/>
        <v>50</v>
      </c>
      <c r="U32" s="44" t="str">
        <f t="shared" si="1"/>
        <v>E</v>
      </c>
      <c r="W32" s="1"/>
      <c r="X32" s="1"/>
      <c r="Y32" s="1"/>
      <c r="Z32" s="1"/>
      <c r="AA32" s="1"/>
      <c r="AB32" s="1"/>
      <c r="AC32" s="1"/>
    </row>
    <row r="33" spans="1:29" x14ac:dyDescent="0.2">
      <c r="A33" s="67" t="str">
        <f>C_spisak!I27</f>
        <v>29/2020</v>
      </c>
      <c r="B33" s="48" t="str">
        <f>C_spisak!J27</f>
        <v>Popović Luka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44</v>
      </c>
      <c r="P33" s="52"/>
      <c r="Q33" s="51"/>
      <c r="R33" s="49">
        <v>16</v>
      </c>
      <c r="S33" s="53"/>
      <c r="T33" s="44">
        <f t="shared" si="0"/>
        <v>60</v>
      </c>
      <c r="U33" s="44" t="str">
        <f t="shared" si="1"/>
        <v>D</v>
      </c>
      <c r="W33" s="1"/>
      <c r="X33" s="1"/>
      <c r="Y33" s="1"/>
      <c r="Z33" s="1"/>
      <c r="AA33" s="1"/>
      <c r="AB33" s="1"/>
      <c r="AC33" s="1"/>
    </row>
    <row r="34" spans="1:29" x14ac:dyDescent="0.2">
      <c r="A34" s="67" t="str">
        <f>C_spisak!I28</f>
        <v>30/2020</v>
      </c>
      <c r="B34" s="48" t="str">
        <f>C_spisak!J28</f>
        <v>Aničić Sara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44</v>
      </c>
      <c r="P34" s="52"/>
      <c r="Q34" s="51"/>
      <c r="R34" s="49">
        <v>32</v>
      </c>
      <c r="S34" s="53"/>
      <c r="T34" s="44">
        <f t="shared" si="0"/>
        <v>76</v>
      </c>
      <c r="U34" s="44" t="str">
        <f t="shared" si="1"/>
        <v>C</v>
      </c>
      <c r="W34" s="1"/>
      <c r="X34" s="1"/>
      <c r="Y34" s="1"/>
      <c r="Z34" s="1"/>
      <c r="AA34" s="1"/>
      <c r="AB34" s="1"/>
      <c r="AC34" s="1"/>
    </row>
    <row r="35" spans="1:29" x14ac:dyDescent="0.2">
      <c r="A35" s="67" t="str">
        <f>C_spisak!I29</f>
        <v>31/2020</v>
      </c>
      <c r="B35" s="48" t="str">
        <f>C_spisak!J29</f>
        <v>Tovjanin Luka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>
        <v>55</v>
      </c>
      <c r="P35" s="52"/>
      <c r="Q35" s="51"/>
      <c r="R35" s="49">
        <v>16</v>
      </c>
      <c r="S35" s="53"/>
      <c r="T35" s="44">
        <f t="shared" si="0"/>
        <v>71</v>
      </c>
      <c r="U35" s="44" t="str">
        <f t="shared" si="1"/>
        <v>C</v>
      </c>
      <c r="W35" s="1"/>
      <c r="X35" s="1"/>
      <c r="Y35" s="1"/>
      <c r="Z35" s="1"/>
      <c r="AA35" s="1"/>
      <c r="AB35" s="1"/>
      <c r="AC35" s="1"/>
    </row>
    <row r="36" spans="1:29" x14ac:dyDescent="0.2">
      <c r="A36" s="67" t="str">
        <f>C_spisak!I30</f>
        <v>32/2020</v>
      </c>
      <c r="B36" s="48" t="str">
        <f>C_spisak!J30</f>
        <v>Klimenko Nikola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42</v>
      </c>
      <c r="P36" s="52"/>
      <c r="Q36" s="51"/>
      <c r="R36" s="49">
        <v>18</v>
      </c>
      <c r="S36" s="53"/>
      <c r="T36" s="44">
        <f t="shared" si="0"/>
        <v>60</v>
      </c>
      <c r="U36" s="44" t="str">
        <f t="shared" si="1"/>
        <v>D</v>
      </c>
      <c r="W36" s="1"/>
      <c r="X36" s="1"/>
      <c r="Y36" s="1"/>
      <c r="Z36" s="1"/>
      <c r="AA36" s="1"/>
      <c r="AB36" s="1"/>
      <c r="AC36" s="1"/>
    </row>
    <row r="37" spans="1:29" x14ac:dyDescent="0.2">
      <c r="A37" s="67" t="str">
        <f>C_spisak!I31</f>
        <v>33/2020</v>
      </c>
      <c r="B37" s="48" t="str">
        <f>C_spisak!J31</f>
        <v>Vujičić Đorđe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>
        <v>52</v>
      </c>
      <c r="P37" s="52"/>
      <c r="Q37" s="51"/>
      <c r="R37" s="49">
        <v>30</v>
      </c>
      <c r="S37" s="53"/>
      <c r="T37" s="49">
        <f t="shared" si="0"/>
        <v>82</v>
      </c>
      <c r="U37" s="49" t="str">
        <f t="shared" si="1"/>
        <v>B</v>
      </c>
      <c r="W37" s="1"/>
      <c r="X37" s="1"/>
      <c r="Y37" s="1"/>
      <c r="Z37" s="1"/>
      <c r="AA37" s="1"/>
      <c r="AB37" s="1"/>
      <c r="AC37" s="1"/>
    </row>
    <row r="38" spans="1:29" x14ac:dyDescent="0.2">
      <c r="D38" s="39"/>
      <c r="E38" s="39"/>
      <c r="F38" s="39"/>
      <c r="G38" s="39"/>
      <c r="H38" s="39"/>
      <c r="W38" s="1"/>
      <c r="X38" s="1"/>
      <c r="Y38" s="1"/>
      <c r="Z38" s="1"/>
      <c r="AA38" s="1"/>
      <c r="AB38" s="1"/>
      <c r="AC38" s="1"/>
    </row>
    <row r="39" spans="1:29" ht="15.75" x14ac:dyDescent="0.25">
      <c r="D39" s="39"/>
      <c r="E39" s="39"/>
      <c r="F39" s="39"/>
      <c r="G39" s="39"/>
      <c r="H39" s="39"/>
      <c r="P39" s="56" t="s">
        <v>19</v>
      </c>
      <c r="W39" s="1"/>
      <c r="X39" s="1"/>
      <c r="Y39" s="1"/>
      <c r="Z39" s="1"/>
      <c r="AA39" s="1"/>
      <c r="AB39" s="1"/>
      <c r="AC39" s="1"/>
    </row>
    <row r="40" spans="1:29" ht="18.75" x14ac:dyDescent="0.2">
      <c r="A40" s="86" t="s">
        <v>0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7"/>
      <c r="U40" s="87"/>
      <c r="W40" s="1"/>
      <c r="X40" s="1"/>
      <c r="Y40" s="1"/>
      <c r="Z40" s="1"/>
      <c r="AA40" s="1"/>
      <c r="AB40" s="1"/>
      <c r="AC40" s="1"/>
    </row>
    <row r="41" spans="1:29" x14ac:dyDescent="0.2">
      <c r="A41" s="88" t="s">
        <v>49</v>
      </c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92" t="s">
        <v>21</v>
      </c>
      <c r="P41" s="93"/>
      <c r="Q41" s="93"/>
      <c r="R41" s="94"/>
      <c r="S41" s="94"/>
      <c r="T41" s="94"/>
      <c r="U41" s="95"/>
      <c r="W41" s="1"/>
      <c r="X41" s="1"/>
      <c r="Y41" s="1"/>
      <c r="Z41" s="1"/>
      <c r="AA41" s="1"/>
      <c r="AB41" s="1"/>
      <c r="AC41" s="1"/>
    </row>
    <row r="42" spans="1:29" ht="21" customHeight="1" x14ac:dyDescent="0.2">
      <c r="A42" s="96" t="s">
        <v>128</v>
      </c>
      <c r="B42" s="96"/>
      <c r="C42" s="96"/>
      <c r="D42" s="97" t="s">
        <v>143</v>
      </c>
      <c r="E42" s="97"/>
      <c r="F42" s="97"/>
      <c r="G42" s="97"/>
      <c r="H42" s="98" t="s">
        <v>50</v>
      </c>
      <c r="I42" s="98"/>
      <c r="J42" s="98"/>
      <c r="K42" s="98"/>
      <c r="L42" s="98"/>
      <c r="M42" s="98"/>
      <c r="N42" s="98"/>
      <c r="O42" s="98"/>
      <c r="P42" s="98"/>
      <c r="Q42" s="99" t="s">
        <v>306</v>
      </c>
      <c r="R42" s="99"/>
      <c r="S42" s="99"/>
      <c r="T42" s="99"/>
      <c r="U42" s="99"/>
      <c r="W42" s="1"/>
      <c r="X42" s="1"/>
      <c r="Y42" s="1"/>
      <c r="Z42" s="1"/>
      <c r="AA42" s="1"/>
      <c r="AB42" s="1"/>
      <c r="AC42" s="1"/>
    </row>
    <row r="43" spans="1:29" ht="6.75" customHeight="1" x14ac:dyDescent="0.2">
      <c r="D43" s="39"/>
      <c r="E43" s="39"/>
      <c r="F43" s="39"/>
      <c r="G43" s="39"/>
      <c r="H43" s="39"/>
      <c r="W43" s="1"/>
      <c r="X43" s="1"/>
      <c r="Y43" s="1"/>
      <c r="Z43" s="1"/>
      <c r="AA43" s="1"/>
      <c r="AB43" s="1"/>
      <c r="AC43" s="1"/>
    </row>
    <row r="44" spans="1:29" ht="21" customHeight="1" x14ac:dyDescent="0.2">
      <c r="A44" s="100" t="s">
        <v>1</v>
      </c>
      <c r="B44" s="103" t="s">
        <v>2</v>
      </c>
      <c r="C44" s="106" t="s">
        <v>3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7" t="s">
        <v>4</v>
      </c>
      <c r="U44" s="109" t="s">
        <v>5</v>
      </c>
      <c r="W44" s="1"/>
      <c r="X44" s="1"/>
      <c r="Y44" s="1"/>
      <c r="Z44" s="1"/>
      <c r="AA44" s="1"/>
      <c r="AB44" s="1"/>
      <c r="AC44" s="1"/>
    </row>
    <row r="45" spans="1:29" ht="21" customHeight="1" x14ac:dyDescent="0.2">
      <c r="A45" s="101"/>
      <c r="B45" s="104"/>
      <c r="C45" s="40"/>
      <c r="D45" s="111" t="s">
        <v>6</v>
      </c>
      <c r="E45" s="111"/>
      <c r="F45" s="111"/>
      <c r="G45" s="111"/>
      <c r="H45" s="111"/>
      <c r="I45" s="111" t="s">
        <v>7</v>
      </c>
      <c r="J45" s="111"/>
      <c r="K45" s="111"/>
      <c r="L45" s="111" t="s">
        <v>8</v>
      </c>
      <c r="M45" s="111"/>
      <c r="N45" s="111"/>
      <c r="O45" s="111" t="s">
        <v>9</v>
      </c>
      <c r="P45" s="111"/>
      <c r="Q45" s="111"/>
      <c r="R45" s="111" t="s">
        <v>10</v>
      </c>
      <c r="S45" s="111"/>
      <c r="T45" s="107"/>
      <c r="U45" s="109"/>
      <c r="W45" s="1"/>
      <c r="X45" s="1"/>
      <c r="Y45" s="1"/>
      <c r="Z45" s="1"/>
      <c r="AA45" s="1"/>
      <c r="AB45" s="1"/>
      <c r="AC45" s="1"/>
    </row>
    <row r="46" spans="1:29" ht="21" customHeight="1" thickBot="1" x14ac:dyDescent="0.25">
      <c r="A46" s="102"/>
      <c r="B46" s="105"/>
      <c r="C46" s="41" t="s">
        <v>11</v>
      </c>
      <c r="D46" s="42" t="s">
        <v>12</v>
      </c>
      <c r="E46" s="42" t="s">
        <v>13</v>
      </c>
      <c r="F46" s="42" t="s">
        <v>14</v>
      </c>
      <c r="G46" s="42" t="s">
        <v>15</v>
      </c>
      <c r="H46" s="42" t="s">
        <v>16</v>
      </c>
      <c r="I46" s="42" t="s">
        <v>12</v>
      </c>
      <c r="J46" s="42" t="s">
        <v>13</v>
      </c>
      <c r="K46" s="42" t="s">
        <v>14</v>
      </c>
      <c r="L46" s="42" t="s">
        <v>12</v>
      </c>
      <c r="M46" s="42" t="s">
        <v>13</v>
      </c>
      <c r="N46" s="42" t="s">
        <v>14</v>
      </c>
      <c r="O46" s="42" t="s">
        <v>12</v>
      </c>
      <c r="P46" s="42" t="s">
        <v>13</v>
      </c>
      <c r="Q46" s="42" t="s">
        <v>14</v>
      </c>
      <c r="R46" s="42" t="s">
        <v>17</v>
      </c>
      <c r="S46" s="42" t="s">
        <v>18</v>
      </c>
      <c r="T46" s="108"/>
      <c r="U46" s="110"/>
      <c r="W46" s="1"/>
      <c r="X46" s="1"/>
      <c r="Y46" s="1"/>
      <c r="Z46" s="1"/>
      <c r="AA46" s="1"/>
      <c r="AB46" s="1"/>
      <c r="AC46" s="1"/>
    </row>
    <row r="47" spans="1:29" ht="13.5" thickTop="1" x14ac:dyDescent="0.2">
      <c r="A47" s="67" t="str">
        <f>C_spisak!I32</f>
        <v>34/2020</v>
      </c>
      <c r="B47" s="48" t="str">
        <f>C_spisak!J32</f>
        <v>Todorović Nikola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25</v>
      </c>
      <c r="P47" s="47"/>
      <c r="Q47" s="46"/>
      <c r="R47" s="44">
        <v>25</v>
      </c>
      <c r="S47" s="44"/>
      <c r="T47" s="44">
        <f>SUM(D47:E47,O47,P47,MAX(R47,S47))</f>
        <v>50</v>
      </c>
      <c r="U47" s="44" t="str">
        <f t="shared" ref="U47:U63" si="2">IF(T47&gt;89,"A",IF(T47&gt;79,"B",IF(T47&gt;69,"C",IF(T47&gt;59,"D",IF(T47&gt;49,"E","F")))))</f>
        <v>E</v>
      </c>
      <c r="W47" s="1"/>
      <c r="X47" s="1"/>
      <c r="Y47" s="1"/>
      <c r="Z47" s="1"/>
      <c r="AA47" s="1"/>
      <c r="AB47" s="1"/>
      <c r="AC47" s="1"/>
    </row>
    <row r="48" spans="1:29" x14ac:dyDescent="0.2">
      <c r="A48" s="67" t="str">
        <f>C_spisak!I33</f>
        <v>35/2020</v>
      </c>
      <c r="B48" s="48" t="str">
        <f>C_spisak!J33</f>
        <v>Bulajić Ivana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>
        <v>39</v>
      </c>
      <c r="P48" s="52"/>
      <c r="Q48" s="51"/>
      <c r="R48" s="49">
        <v>31</v>
      </c>
      <c r="S48" s="49"/>
      <c r="T48" s="44">
        <f t="shared" ref="T48:T63" si="3">SUM(D48:E48,O48,P48,MAX(R48,S48))</f>
        <v>70</v>
      </c>
      <c r="U48" s="44" t="str">
        <f t="shared" si="2"/>
        <v>C</v>
      </c>
      <c r="W48" s="1"/>
      <c r="X48" s="1"/>
      <c r="Y48" s="1"/>
      <c r="Z48" s="1"/>
      <c r="AA48" s="1"/>
      <c r="AB48" s="1"/>
      <c r="AC48" s="1"/>
    </row>
    <row r="49" spans="1:29" x14ac:dyDescent="0.2">
      <c r="A49" s="67" t="str">
        <f>C_spisak!I34</f>
        <v>36/2020</v>
      </c>
      <c r="B49" s="48" t="str">
        <f>C_spisak!J34</f>
        <v>Vesković Tea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53</v>
      </c>
      <c r="P49" s="52"/>
      <c r="Q49" s="51"/>
      <c r="R49" s="49"/>
      <c r="S49" s="49"/>
      <c r="T49" s="44">
        <f t="shared" si="3"/>
        <v>53</v>
      </c>
      <c r="U49" s="44" t="str">
        <f t="shared" si="2"/>
        <v>E</v>
      </c>
      <c r="W49" s="1"/>
      <c r="X49" s="1"/>
      <c r="Y49" s="1"/>
      <c r="Z49" s="1"/>
      <c r="AA49" s="1"/>
      <c r="AB49" s="1"/>
      <c r="AC49" s="1"/>
    </row>
    <row r="50" spans="1:29" x14ac:dyDescent="0.2">
      <c r="A50" s="67" t="str">
        <f>C_spisak!I35</f>
        <v>37/2020</v>
      </c>
      <c r="B50" s="48" t="str">
        <f>C_spisak!J35</f>
        <v>Mrdović Andrea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50</v>
      </c>
      <c r="P50" s="52"/>
      <c r="Q50" s="51"/>
      <c r="R50" s="49">
        <v>22</v>
      </c>
      <c r="S50" s="49"/>
      <c r="T50" s="44">
        <f t="shared" si="3"/>
        <v>72</v>
      </c>
      <c r="U50" s="44" t="str">
        <f t="shared" si="2"/>
        <v>C</v>
      </c>
      <c r="W50" s="1"/>
      <c r="X50" s="1"/>
      <c r="Y50" s="1"/>
      <c r="Z50" s="1"/>
      <c r="AA50" s="1"/>
      <c r="AB50" s="1"/>
      <c r="AC50" s="1"/>
    </row>
    <row r="51" spans="1:29" x14ac:dyDescent="0.2">
      <c r="A51" s="67" t="str">
        <f>C_spisak!I36</f>
        <v>38/2020</v>
      </c>
      <c r="B51" s="48" t="str">
        <f>C_spisak!J36</f>
        <v>Jovanović Lucija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51</v>
      </c>
      <c r="P51"/>
      <c r="Q51" s="51"/>
      <c r="R51" s="49">
        <v>25</v>
      </c>
      <c r="S51" s="49"/>
      <c r="T51" s="44">
        <f t="shared" si="3"/>
        <v>76</v>
      </c>
      <c r="U51" s="44" t="str">
        <f t="shared" si="2"/>
        <v>C</v>
      </c>
      <c r="W51" s="1"/>
      <c r="X51" s="1"/>
      <c r="Y51" s="1"/>
      <c r="Z51" s="1"/>
      <c r="AA51" s="1"/>
      <c r="AB51" s="1"/>
      <c r="AC51" s="1"/>
    </row>
    <row r="52" spans="1:29" x14ac:dyDescent="0.2">
      <c r="A52" s="67" t="str">
        <f>C_spisak!I37</f>
        <v>39/2020</v>
      </c>
      <c r="B52" s="48" t="str">
        <f>C_spisak!J37</f>
        <v>Brnović Matija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>
        <v>42</v>
      </c>
      <c r="P52" s="52"/>
      <c r="Q52" s="51"/>
      <c r="R52" s="49">
        <v>18</v>
      </c>
      <c r="S52" s="49"/>
      <c r="T52" s="44">
        <f t="shared" si="3"/>
        <v>60</v>
      </c>
      <c r="U52" s="44" t="str">
        <f t="shared" si="2"/>
        <v>D</v>
      </c>
      <c r="W52" s="1"/>
      <c r="X52" s="1"/>
      <c r="Y52" s="1"/>
      <c r="Z52" s="1"/>
      <c r="AA52" s="1"/>
      <c r="AB52" s="1"/>
      <c r="AC52" s="1"/>
    </row>
    <row r="53" spans="1:29" x14ac:dyDescent="0.2">
      <c r="A53" s="67" t="str">
        <f>C_spisak!I38</f>
        <v>40/2020</v>
      </c>
      <c r="B53" s="48" t="str">
        <f>C_spisak!J38</f>
        <v>Raičević Sara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56</v>
      </c>
      <c r="P53" s="52"/>
      <c r="Q53" s="51"/>
      <c r="R53" s="49">
        <v>25</v>
      </c>
      <c r="S53" s="49"/>
      <c r="T53" s="44">
        <f t="shared" si="3"/>
        <v>81</v>
      </c>
      <c r="U53" s="44" t="str">
        <f t="shared" si="2"/>
        <v>B</v>
      </c>
      <c r="W53" s="1"/>
      <c r="X53" s="1"/>
      <c r="Y53" s="1"/>
      <c r="Z53" s="1"/>
      <c r="AA53" s="1"/>
      <c r="AB53" s="1"/>
      <c r="AC53" s="1"/>
    </row>
    <row r="54" spans="1:29" x14ac:dyDescent="0.2">
      <c r="A54" s="67" t="str">
        <f>C_spisak!I39</f>
        <v>41/2020</v>
      </c>
      <c r="B54" s="48" t="str">
        <f>C_spisak!J39</f>
        <v>Nikolić Dušan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  <c r="W54" s="1"/>
      <c r="X54" s="1"/>
      <c r="Y54" s="1"/>
      <c r="Z54" s="1"/>
      <c r="AA54" s="1"/>
      <c r="AB54" s="1"/>
      <c r="AC54" s="1"/>
    </row>
    <row r="55" spans="1:29" x14ac:dyDescent="0.2">
      <c r="A55" s="67" t="str">
        <f>C_spisak!I40</f>
        <v>42/2020</v>
      </c>
      <c r="B55" s="48" t="str">
        <f>C_spisak!J40</f>
        <v>Ćetković Ivona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>
        <v>43</v>
      </c>
      <c r="P55" s="52"/>
      <c r="Q55" s="51"/>
      <c r="R55" s="49"/>
      <c r="S55" s="49">
        <v>23</v>
      </c>
      <c r="T55" s="44">
        <f t="shared" si="3"/>
        <v>66</v>
      </c>
      <c r="U55" s="44" t="str">
        <f t="shared" si="2"/>
        <v>D</v>
      </c>
      <c r="W55" s="1"/>
      <c r="X55" s="1"/>
      <c r="Y55" s="1"/>
      <c r="Z55" s="1"/>
      <c r="AA55" s="1"/>
      <c r="AB55" s="1"/>
      <c r="AC55" s="1"/>
    </row>
    <row r="56" spans="1:29" x14ac:dyDescent="0.2">
      <c r="A56" s="67" t="str">
        <f>C_spisak!I41</f>
        <v>43/2020</v>
      </c>
      <c r="B56" s="48" t="str">
        <f>C_spisak!J41</f>
        <v>Knežević Pavle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>
        <v>41</v>
      </c>
      <c r="P56" s="52"/>
      <c r="Q56" s="51"/>
      <c r="R56" s="49">
        <v>20</v>
      </c>
      <c r="S56" s="49"/>
      <c r="T56" s="44">
        <f t="shared" si="3"/>
        <v>61</v>
      </c>
      <c r="U56" s="44" t="str">
        <f t="shared" si="2"/>
        <v>D</v>
      </c>
      <c r="W56" s="1"/>
      <c r="X56" s="1"/>
      <c r="Y56" s="1"/>
      <c r="Z56" s="1"/>
      <c r="AA56" s="1"/>
      <c r="AB56" s="1"/>
      <c r="AC56" s="1"/>
    </row>
    <row r="57" spans="1:29" x14ac:dyDescent="0.2">
      <c r="A57" s="67" t="str">
        <f>C_spisak!I42</f>
        <v>44/2020</v>
      </c>
      <c r="B57" s="48" t="str">
        <f>C_spisak!J42</f>
        <v>Simonović Radivoje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42</v>
      </c>
      <c r="P57" s="52"/>
      <c r="Q57" s="51"/>
      <c r="R57" s="49">
        <v>28</v>
      </c>
      <c r="S57" s="49"/>
      <c r="T57" s="44">
        <f t="shared" si="3"/>
        <v>70</v>
      </c>
      <c r="U57" s="44" t="str">
        <f t="shared" si="2"/>
        <v>C</v>
      </c>
      <c r="W57" s="1"/>
      <c r="X57" s="1"/>
      <c r="Y57" s="1"/>
      <c r="Z57" s="1"/>
      <c r="AA57" s="1"/>
      <c r="AB57" s="1"/>
      <c r="AC57" s="1"/>
    </row>
    <row r="58" spans="1:29" x14ac:dyDescent="0.2">
      <c r="A58" s="67" t="str">
        <f>C_spisak!I43</f>
        <v>45/2020</v>
      </c>
      <c r="B58" s="48" t="str">
        <f>C_spisak!J43</f>
        <v>Hot Hamza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>
        <v>58</v>
      </c>
      <c r="P58" s="52"/>
      <c r="Q58" s="51"/>
      <c r="R58" s="49"/>
      <c r="S58" s="49">
        <v>17</v>
      </c>
      <c r="T58" s="44">
        <f t="shared" si="3"/>
        <v>75</v>
      </c>
      <c r="U58" s="44" t="str">
        <f t="shared" si="2"/>
        <v>C</v>
      </c>
      <c r="W58" s="1"/>
      <c r="X58" s="1"/>
      <c r="Y58" s="1"/>
      <c r="Z58" s="1"/>
      <c r="AA58" s="1"/>
      <c r="AB58" s="1"/>
      <c r="AC58" s="1"/>
    </row>
    <row r="59" spans="1:29" x14ac:dyDescent="0.2">
      <c r="A59" s="67" t="str">
        <f>C_spisak!I44</f>
        <v>46/2020</v>
      </c>
      <c r="B59" s="48" t="str">
        <f>C_spisak!J44</f>
        <v>Vuković Jovan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43</v>
      </c>
      <c r="P59" s="52"/>
      <c r="Q59" s="51"/>
      <c r="R59" s="49">
        <v>19</v>
      </c>
      <c r="S59" s="49"/>
      <c r="T59" s="44">
        <f t="shared" si="3"/>
        <v>62</v>
      </c>
      <c r="U59" s="44" t="str">
        <f t="shared" si="2"/>
        <v>D</v>
      </c>
      <c r="W59" s="1"/>
      <c r="X59" s="1"/>
      <c r="Y59" s="1"/>
      <c r="Z59" s="1"/>
      <c r="AA59" s="1"/>
      <c r="AB59" s="1"/>
      <c r="AC59" s="1"/>
    </row>
    <row r="60" spans="1:29" x14ac:dyDescent="0.2">
      <c r="A60" s="67" t="str">
        <f>C_spisak!I45</f>
        <v>47/2020</v>
      </c>
      <c r="B60" s="48" t="str">
        <f>C_spisak!J45</f>
        <v>Pehar Dragan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>
        <v>16</v>
      </c>
      <c r="P60" s="52"/>
      <c r="Q60" s="51"/>
      <c r="R60" s="49"/>
      <c r="S60" s="49">
        <v>0</v>
      </c>
      <c r="T60" s="44">
        <f t="shared" si="3"/>
        <v>16</v>
      </c>
      <c r="U60" s="44" t="str">
        <f t="shared" si="2"/>
        <v>F</v>
      </c>
      <c r="W60" s="1"/>
      <c r="X60" s="1"/>
      <c r="Y60" s="1"/>
      <c r="Z60" s="1"/>
      <c r="AA60" s="1"/>
      <c r="AB60" s="1"/>
      <c r="AC60" s="1"/>
    </row>
    <row r="61" spans="1:29" x14ac:dyDescent="0.2">
      <c r="A61" s="67" t="str">
        <f>C_spisak!I46</f>
        <v>48/2020</v>
      </c>
      <c r="B61" s="48" t="str">
        <f>C_spisak!J46</f>
        <v>Bazović Pavle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84"/>
      <c r="N61" s="84"/>
      <c r="O61" s="52">
        <v>47</v>
      </c>
      <c r="P61" s="52"/>
      <c r="Q61" s="51"/>
      <c r="R61" s="49">
        <v>23</v>
      </c>
      <c r="S61" s="49">
        <v>35</v>
      </c>
      <c r="T61" s="44">
        <f t="shared" si="3"/>
        <v>82</v>
      </c>
      <c r="U61" s="44" t="str">
        <f t="shared" si="2"/>
        <v>B</v>
      </c>
      <c r="W61" s="1"/>
      <c r="X61" s="1"/>
      <c r="Y61" s="1"/>
      <c r="Z61" s="1"/>
      <c r="AA61" s="1"/>
      <c r="AB61" s="1"/>
      <c r="AC61" s="1"/>
    </row>
    <row r="62" spans="1:29" x14ac:dyDescent="0.2">
      <c r="A62" s="67" t="str">
        <f>C_spisak!I47</f>
        <v>49/2020</v>
      </c>
      <c r="B62" s="48" t="str">
        <f>C_spisak!J47</f>
        <v>Perošević Jovan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>
        <v>26</v>
      </c>
      <c r="P62" s="52"/>
      <c r="Q62" s="51"/>
      <c r="R62" s="49"/>
      <c r="S62" s="49"/>
      <c r="T62" s="44">
        <f t="shared" si="3"/>
        <v>26</v>
      </c>
      <c r="U62" s="44" t="str">
        <f t="shared" si="2"/>
        <v>F</v>
      </c>
      <c r="W62" s="1"/>
      <c r="X62" s="1"/>
      <c r="Y62" s="1"/>
      <c r="Z62" s="1"/>
      <c r="AA62" s="1"/>
      <c r="AB62" s="1"/>
      <c r="AC62" s="1"/>
    </row>
    <row r="63" spans="1:29" x14ac:dyDescent="0.2">
      <c r="A63" s="67" t="str">
        <f>C_spisak!I48</f>
        <v>50/2020</v>
      </c>
      <c r="B63" s="48" t="str">
        <f>C_spisak!J48</f>
        <v>Stijović Vladana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>
        <v>50</v>
      </c>
      <c r="P63" s="52"/>
      <c r="Q63" s="51"/>
      <c r="R63" s="49">
        <v>20</v>
      </c>
      <c r="S63" s="49"/>
      <c r="T63" s="44">
        <f t="shared" si="3"/>
        <v>70</v>
      </c>
      <c r="U63" s="44" t="str">
        <f t="shared" si="2"/>
        <v>C</v>
      </c>
      <c r="W63" s="1"/>
      <c r="X63" s="1"/>
      <c r="Y63" s="1"/>
      <c r="Z63" s="1"/>
      <c r="AA63" s="1"/>
      <c r="AB63" s="1"/>
      <c r="AC63" s="1"/>
    </row>
    <row r="64" spans="1:29" x14ac:dyDescent="0.2">
      <c r="A64" s="67" t="str">
        <f>C_spisak!I49</f>
        <v>51/2020</v>
      </c>
      <c r="B64" s="48" t="str">
        <f>C_spisak!J49</f>
        <v>Đurković Balša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28</v>
      </c>
      <c r="P64" s="52"/>
      <c r="Q64" s="51"/>
      <c r="R64" s="49"/>
      <c r="S64" s="49">
        <v>5</v>
      </c>
      <c r="T64" s="44">
        <f t="shared" ref="T64:T69" si="4">SUM(D64:E64,O64,P64,MAX(R64,S64))</f>
        <v>33</v>
      </c>
      <c r="U64" s="44" t="str">
        <f t="shared" ref="U64:U69" si="5">IF(T64&gt;89,"A",IF(T64&gt;79,"B",IF(T64&gt;69,"C",IF(T64&gt;59,"D",IF(T64&gt;49,"E","F")))))</f>
        <v>F</v>
      </c>
    </row>
    <row r="65" spans="1:21" x14ac:dyDescent="0.2">
      <c r="A65" s="67" t="str">
        <f>C_spisak!I50</f>
        <v>54/2020</v>
      </c>
      <c r="B65" s="48" t="str">
        <f>C_spisak!J50</f>
        <v>Hadžajlić Emir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57</v>
      </c>
      <c r="P65" s="52"/>
      <c r="Q65" s="51"/>
      <c r="R65" s="49">
        <v>25</v>
      </c>
      <c r="S65" s="49"/>
      <c r="T65" s="44">
        <f t="shared" si="4"/>
        <v>82</v>
      </c>
      <c r="U65" s="44" t="str">
        <f t="shared" si="5"/>
        <v>B</v>
      </c>
    </row>
    <row r="66" spans="1:21" x14ac:dyDescent="0.2">
      <c r="A66" s="67" t="str">
        <f>C_spisak!I51</f>
        <v>55/2020</v>
      </c>
      <c r="B66" s="48" t="str">
        <f>C_spisak!J51</f>
        <v>Rašović Novo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40</v>
      </c>
      <c r="P66" s="52"/>
      <c r="Q66" s="51"/>
      <c r="R66" s="49"/>
      <c r="S66" s="49"/>
      <c r="T66" s="44">
        <f t="shared" si="4"/>
        <v>40</v>
      </c>
      <c r="U66" s="44" t="str">
        <f t="shared" si="5"/>
        <v>F</v>
      </c>
    </row>
    <row r="67" spans="1:21" x14ac:dyDescent="0.2">
      <c r="A67" s="67" t="str">
        <f>C_spisak!I52</f>
        <v>9/2019</v>
      </c>
      <c r="B67" s="48" t="str">
        <f>C_spisak!J52</f>
        <v>Orlandić Bodin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>
        <v>43</v>
      </c>
      <c r="P67" s="52"/>
      <c r="Q67" s="51"/>
      <c r="R67" s="49"/>
      <c r="S67" s="49">
        <v>17</v>
      </c>
      <c r="T67" s="44">
        <f t="shared" si="4"/>
        <v>60</v>
      </c>
      <c r="U67" s="44" t="str">
        <f t="shared" si="5"/>
        <v>D</v>
      </c>
    </row>
    <row r="68" spans="1:21" x14ac:dyDescent="0.2">
      <c r="A68" s="67" t="str">
        <f>C_spisak!I53</f>
        <v>30/2019</v>
      </c>
      <c r="B68" s="48" t="str">
        <f>C_spisak!J53</f>
        <v>Mirković Danilo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4"/>
        <v>0</v>
      </c>
      <c r="U68" s="44" t="str">
        <f t="shared" si="5"/>
        <v>F</v>
      </c>
    </row>
    <row r="69" spans="1:21" x14ac:dyDescent="0.2">
      <c r="A69" s="67" t="str">
        <f>C_spisak!I54</f>
        <v>45/2019</v>
      </c>
      <c r="B69" s="48" t="str">
        <f>C_spisak!J54</f>
        <v>Knežević Vuk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>
        <v>50</v>
      </c>
      <c r="P69" s="52"/>
      <c r="Q69" s="51"/>
      <c r="R69" s="49">
        <v>1</v>
      </c>
      <c r="S69" s="49"/>
      <c r="T69" s="44">
        <f t="shared" si="4"/>
        <v>51</v>
      </c>
      <c r="U69" s="44" t="str">
        <f t="shared" si="5"/>
        <v>E</v>
      </c>
    </row>
    <row r="70" spans="1:21" x14ac:dyDescent="0.2">
      <c r="A70" s="67"/>
      <c r="B70" s="48"/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/>
      <c r="U70" s="44"/>
    </row>
    <row r="71" spans="1:21" x14ac:dyDescent="0.2">
      <c r="A71" s="67"/>
      <c r="B71" s="48"/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/>
      <c r="U71" s="44"/>
    </row>
    <row r="72" spans="1:21" x14ac:dyDescent="0.2">
      <c r="A72" s="67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1" x14ac:dyDescent="0.2">
      <c r="A73" s="67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1" x14ac:dyDescent="0.2">
      <c r="A74" s="67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1" x14ac:dyDescent="0.2">
      <c r="A75" s="67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1" x14ac:dyDescent="0.2">
      <c r="A76" s="67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19</v>
      </c>
    </row>
    <row r="79" spans="1:21" ht="18.75" x14ac:dyDescent="0.2">
      <c r="A79" s="86" t="s">
        <v>0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7"/>
      <c r="T79" s="87"/>
      <c r="U79" s="87"/>
    </row>
    <row r="80" spans="1:21" x14ac:dyDescent="0.2">
      <c r="A80" s="88" t="s">
        <v>49</v>
      </c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92" t="s">
        <v>21</v>
      </c>
      <c r="P80" s="93"/>
      <c r="Q80" s="93"/>
      <c r="R80" s="94"/>
      <c r="S80" s="94"/>
      <c r="T80" s="94"/>
      <c r="U80" s="95"/>
    </row>
    <row r="81" spans="1:21" ht="21" customHeight="1" x14ac:dyDescent="0.2">
      <c r="A81" s="96" t="s">
        <v>128</v>
      </c>
      <c r="B81" s="96"/>
      <c r="C81" s="96"/>
      <c r="D81" s="97" t="s">
        <v>143</v>
      </c>
      <c r="E81" s="97"/>
      <c r="F81" s="97"/>
      <c r="G81" s="97"/>
      <c r="H81" s="98" t="s">
        <v>50</v>
      </c>
      <c r="I81" s="98"/>
      <c r="J81" s="98"/>
      <c r="K81" s="98"/>
      <c r="L81" s="98"/>
      <c r="M81" s="98"/>
      <c r="N81" s="98"/>
      <c r="O81" s="98"/>
      <c r="P81" s="98"/>
      <c r="Q81" s="99" t="s">
        <v>157</v>
      </c>
      <c r="R81" s="99"/>
      <c r="S81" s="99"/>
      <c r="T81" s="99"/>
      <c r="U81" s="99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100" t="s">
        <v>1</v>
      </c>
      <c r="B83" s="103" t="s">
        <v>2</v>
      </c>
      <c r="C83" s="106" t="s">
        <v>3</v>
      </c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7" t="s">
        <v>4</v>
      </c>
      <c r="U83" s="109" t="s">
        <v>5</v>
      </c>
    </row>
    <row r="84" spans="1:21" ht="21" customHeight="1" x14ac:dyDescent="0.2">
      <c r="A84" s="101"/>
      <c r="B84" s="104"/>
      <c r="C84" s="40"/>
      <c r="D84" s="111" t="s">
        <v>6</v>
      </c>
      <c r="E84" s="111"/>
      <c r="F84" s="111"/>
      <c r="G84" s="111"/>
      <c r="H84" s="111"/>
      <c r="I84" s="111" t="s">
        <v>7</v>
      </c>
      <c r="J84" s="111"/>
      <c r="K84" s="111"/>
      <c r="L84" s="111" t="s">
        <v>8</v>
      </c>
      <c r="M84" s="111"/>
      <c r="N84" s="111"/>
      <c r="O84" s="111" t="s">
        <v>9</v>
      </c>
      <c r="P84" s="111"/>
      <c r="Q84" s="111"/>
      <c r="R84" s="111" t="s">
        <v>10</v>
      </c>
      <c r="S84" s="111"/>
      <c r="T84" s="107"/>
      <c r="U84" s="109"/>
    </row>
    <row r="85" spans="1:21" ht="21" customHeight="1" thickBot="1" x14ac:dyDescent="0.25">
      <c r="A85" s="102"/>
      <c r="B85" s="105"/>
      <c r="C85" s="41" t="s">
        <v>11</v>
      </c>
      <c r="D85" s="42" t="s">
        <v>12</v>
      </c>
      <c r="E85" s="42" t="s">
        <v>13</v>
      </c>
      <c r="F85" s="42" t="s">
        <v>14</v>
      </c>
      <c r="G85" s="42" t="s">
        <v>15</v>
      </c>
      <c r="H85" s="42" t="s">
        <v>16</v>
      </c>
      <c r="I85" s="42" t="s">
        <v>12</v>
      </c>
      <c r="J85" s="42" t="s">
        <v>13</v>
      </c>
      <c r="K85" s="42" t="s">
        <v>14</v>
      </c>
      <c r="L85" s="42" t="s">
        <v>12</v>
      </c>
      <c r="M85" s="42" t="s">
        <v>13</v>
      </c>
      <c r="N85" s="42" t="s">
        <v>14</v>
      </c>
      <c r="O85" s="42" t="s">
        <v>12</v>
      </c>
      <c r="P85" s="42" t="s">
        <v>13</v>
      </c>
      <c r="Q85" s="42" t="s">
        <v>14</v>
      </c>
      <c r="R85" s="42" t="s">
        <v>17</v>
      </c>
      <c r="S85" s="42" t="s">
        <v>18</v>
      </c>
      <c r="T85" s="108"/>
      <c r="U85" s="110"/>
    </row>
    <row r="86" spans="1:21" ht="13.5" thickTop="1" x14ac:dyDescent="0.2">
      <c r="A86" s="67">
        <f>C_spisak!I62</f>
        <v>0</v>
      </c>
      <c r="B86" s="48">
        <f>C_spisak!J62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 t="shared" ref="U86:U104" si="6">IF(T86&gt;89,"A",IF(T86&gt;79,"B",IF(T86&gt;69,"C",IF(T86&gt;59,"D",IF(T86&gt;49,"E","F")))))</f>
        <v>F</v>
      </c>
    </row>
    <row r="87" spans="1:21" x14ac:dyDescent="0.2">
      <c r="A87" s="67">
        <f>C_spisak!I63</f>
        <v>0</v>
      </c>
      <c r="B87" s="48">
        <f>C_spisak!J63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 t="shared" ref="T87:T94" si="7">SUM(D87:E87,O87,P87,MAX(R87,S87))</f>
        <v>0</v>
      </c>
      <c r="U87" s="44" t="str">
        <f t="shared" si="6"/>
        <v>F</v>
      </c>
    </row>
    <row r="88" spans="1:21" x14ac:dyDescent="0.2">
      <c r="A88" s="67">
        <f>C_spisak!I64</f>
        <v>0</v>
      </c>
      <c r="B88" s="48">
        <f>C_spisak!J64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 t="shared" si="7"/>
        <v>0</v>
      </c>
      <c r="U88" s="44" t="str">
        <f t="shared" si="6"/>
        <v>F</v>
      </c>
    </row>
    <row r="89" spans="1:21" x14ac:dyDescent="0.2">
      <c r="A89" s="67">
        <f>C_spisak!I65</f>
        <v>0</v>
      </c>
      <c r="B89" s="48">
        <f>C_spisak!J65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 t="shared" si="7"/>
        <v>0</v>
      </c>
      <c r="U89" s="44" t="str">
        <f t="shared" si="6"/>
        <v>F</v>
      </c>
    </row>
    <row r="90" spans="1:21" x14ac:dyDescent="0.2">
      <c r="A90" s="67">
        <f>C_spisak!I66</f>
        <v>0</v>
      </c>
      <c r="B90" s="48">
        <f>C_spisak!J66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 t="shared" si="7"/>
        <v>0</v>
      </c>
      <c r="U90" s="44" t="str">
        <f t="shared" si="6"/>
        <v>F</v>
      </c>
    </row>
    <row r="91" spans="1:21" x14ac:dyDescent="0.2">
      <c r="A91" s="67">
        <f>C_spisak!I67</f>
        <v>0</v>
      </c>
      <c r="B91" s="48">
        <f>C_spisak!J67</f>
        <v>0</v>
      </c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>
        <f t="shared" si="7"/>
        <v>0</v>
      </c>
      <c r="U91" s="44" t="str">
        <f t="shared" si="6"/>
        <v>F</v>
      </c>
    </row>
    <row r="92" spans="1:21" x14ac:dyDescent="0.2">
      <c r="A92" s="67">
        <f>C_spisak!I68</f>
        <v>0</v>
      </c>
      <c r="B92" s="48">
        <f>C_spisak!J68</f>
        <v>0</v>
      </c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>
        <f t="shared" si="7"/>
        <v>0</v>
      </c>
      <c r="U92" s="44" t="str">
        <f t="shared" si="6"/>
        <v>F</v>
      </c>
    </row>
    <row r="93" spans="1:21" x14ac:dyDescent="0.2">
      <c r="A93" s="67">
        <f>C_spisak!I69</f>
        <v>0</v>
      </c>
      <c r="B93" s="48">
        <f>C_spisak!J69</f>
        <v>0</v>
      </c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>
        <f t="shared" si="7"/>
        <v>0</v>
      </c>
      <c r="U93" s="44" t="str">
        <f t="shared" si="6"/>
        <v>F</v>
      </c>
    </row>
    <row r="94" spans="1:21" x14ac:dyDescent="0.2">
      <c r="A94" s="67">
        <f>C_spisak!I70</f>
        <v>0</v>
      </c>
      <c r="B94" s="48">
        <f>C_spisak!J70</f>
        <v>0</v>
      </c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>
        <f t="shared" si="7"/>
        <v>0</v>
      </c>
      <c r="U94" s="44" t="str">
        <f t="shared" si="6"/>
        <v>F</v>
      </c>
    </row>
    <row r="95" spans="1:21" x14ac:dyDescent="0.2">
      <c r="A95" s="67">
        <f>C_spisak!I71</f>
        <v>0</v>
      </c>
      <c r="B95" s="48">
        <f>C_spisak!J71</f>
        <v>0</v>
      </c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>
        <f t="shared" ref="T95:T104" si="8">SUM(D95:E95,O95,P95,MAX(R95,S95))</f>
        <v>0</v>
      </c>
      <c r="U95" s="44" t="str">
        <f t="shared" si="6"/>
        <v>F</v>
      </c>
    </row>
    <row r="96" spans="1:21" x14ac:dyDescent="0.2">
      <c r="A96" s="67">
        <f>C_spisak!I72</f>
        <v>0</v>
      </c>
      <c r="B96" s="48">
        <f>C_spisak!J72</f>
        <v>0</v>
      </c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>
        <f t="shared" si="8"/>
        <v>0</v>
      </c>
      <c r="U96" s="44" t="str">
        <f t="shared" si="6"/>
        <v>F</v>
      </c>
    </row>
    <row r="97" spans="1:21" x14ac:dyDescent="0.2">
      <c r="A97" s="67">
        <f>C_spisak!I73</f>
        <v>0</v>
      </c>
      <c r="B97" s="48">
        <f>C_spisak!J73</f>
        <v>0</v>
      </c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>
        <f t="shared" si="8"/>
        <v>0</v>
      </c>
      <c r="U97" s="44" t="str">
        <f t="shared" si="6"/>
        <v>F</v>
      </c>
    </row>
    <row r="98" spans="1:21" x14ac:dyDescent="0.2">
      <c r="A98" s="67">
        <f>C_spisak!I74</f>
        <v>0</v>
      </c>
      <c r="B98" s="48">
        <f>C_spisak!J74</f>
        <v>0</v>
      </c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>
        <f t="shared" si="8"/>
        <v>0</v>
      </c>
      <c r="U98" s="44" t="str">
        <f t="shared" si="6"/>
        <v>F</v>
      </c>
    </row>
    <row r="99" spans="1:21" x14ac:dyDescent="0.2">
      <c r="A99" s="67">
        <f>C_spisak!I75</f>
        <v>0</v>
      </c>
      <c r="B99" s="48">
        <f>C_spisak!J75</f>
        <v>0</v>
      </c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>
        <f t="shared" si="8"/>
        <v>0</v>
      </c>
      <c r="U99" s="44" t="str">
        <f t="shared" si="6"/>
        <v>F</v>
      </c>
    </row>
    <row r="100" spans="1:21" x14ac:dyDescent="0.2">
      <c r="A100" s="67">
        <f>C_spisak!I76</f>
        <v>0</v>
      </c>
      <c r="B100" s="48">
        <f>C_spisak!J76</f>
        <v>0</v>
      </c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>
        <f t="shared" si="8"/>
        <v>0</v>
      </c>
      <c r="U100" s="44" t="str">
        <f t="shared" si="6"/>
        <v>F</v>
      </c>
    </row>
    <row r="101" spans="1:21" x14ac:dyDescent="0.2">
      <c r="A101" s="67">
        <f>C_spisak!I77</f>
        <v>0</v>
      </c>
      <c r="B101" s="48">
        <f>C_spisak!J77</f>
        <v>0</v>
      </c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>
        <f t="shared" si="8"/>
        <v>0</v>
      </c>
      <c r="U101" s="44" t="str">
        <f t="shared" si="6"/>
        <v>F</v>
      </c>
    </row>
    <row r="102" spans="1:21" x14ac:dyDescent="0.2">
      <c r="A102" s="67">
        <f>C_spisak!I78</f>
        <v>0</v>
      </c>
      <c r="B102" s="48">
        <f>C_spisak!J78</f>
        <v>0</v>
      </c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>
        <f t="shared" si="8"/>
        <v>0</v>
      </c>
      <c r="U102" s="44" t="str">
        <f t="shared" si="6"/>
        <v>F</v>
      </c>
    </row>
    <row r="103" spans="1:21" x14ac:dyDescent="0.2">
      <c r="A103" s="67">
        <f>C_spisak!I79</f>
        <v>0</v>
      </c>
      <c r="B103" s="48">
        <f>C_spisak!J79</f>
        <v>0</v>
      </c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>
        <f t="shared" si="8"/>
        <v>0</v>
      </c>
      <c r="U103" s="44" t="str">
        <f t="shared" si="6"/>
        <v>F</v>
      </c>
    </row>
    <row r="104" spans="1:21" x14ac:dyDescent="0.2">
      <c r="A104" s="67">
        <f>C_spisak!I80</f>
        <v>0</v>
      </c>
      <c r="B104" s="48">
        <f>C_spisak!J80</f>
        <v>0</v>
      </c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>
        <f t="shared" si="8"/>
        <v>0</v>
      </c>
      <c r="U104" s="44" t="str">
        <f t="shared" si="6"/>
        <v>F</v>
      </c>
    </row>
    <row r="105" spans="1:21" x14ac:dyDescent="0.2">
      <c r="A105" s="67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7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7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7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7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7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7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7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7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7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7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19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17"/>
  <sheetViews>
    <sheetView topLeftCell="A5" workbookViewId="0">
      <selection activeCell="V7" sqref="V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134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B_spisak!I2</f>
        <v>1/2020</v>
      </c>
      <c r="B8" s="6" t="str">
        <f>B_spisak!J2</f>
        <v>Vukčević Luka</v>
      </c>
      <c r="C8" s="7"/>
      <c r="D8" s="8"/>
      <c r="E8" s="8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B_spisak!I3</f>
        <v>2/2020</v>
      </c>
      <c r="B9" s="6" t="str">
        <f>B_spisak!J3</f>
        <v>Mijović Ivana</v>
      </c>
      <c r="C9" s="7"/>
      <c r="D9" s="8"/>
      <c r="E9" s="8"/>
      <c r="F9" s="7"/>
      <c r="G9" s="7"/>
      <c r="H9" s="7"/>
      <c r="I9" s="9"/>
      <c r="J9" s="9"/>
      <c r="K9" s="10"/>
      <c r="L9" s="9"/>
      <c r="M9" s="9"/>
      <c r="N9" s="9"/>
      <c r="O9" s="10">
        <v>56</v>
      </c>
      <c r="P9" s="10"/>
      <c r="Q9" s="9"/>
      <c r="R9" s="7">
        <v>34</v>
      </c>
      <c r="S9" s="7"/>
      <c r="T9" s="11">
        <f t="shared" si="0"/>
        <v>90</v>
      </c>
      <c r="U9" s="11" t="str">
        <f t="shared" ref="U9:U37" si="1">IF(T9&gt;89,"A",IF(T9&gt;79,"B",IF(T9&gt;69,"C",IF(T9&gt;59,"D",IF(T9&gt;49,"E","F")))))</f>
        <v>A</v>
      </c>
    </row>
    <row r="10" spans="1:22" x14ac:dyDescent="0.2">
      <c r="A10" s="9" t="str">
        <f>B_spisak!I4</f>
        <v>3/2020</v>
      </c>
      <c r="B10" s="6" t="str">
        <f>B_spisak!J4</f>
        <v>Popović Milica</v>
      </c>
      <c r="C10" s="7"/>
      <c r="D10" s="8"/>
      <c r="E10" s="8"/>
      <c r="F10" s="7"/>
      <c r="G10" s="7"/>
      <c r="H10" s="7"/>
      <c r="I10" s="9"/>
      <c r="J10" s="9"/>
      <c r="K10" s="10"/>
      <c r="L10" s="9"/>
      <c r="M10" s="9"/>
      <c r="N10" s="9"/>
      <c r="O10" s="10">
        <v>57</v>
      </c>
      <c r="P10" s="10"/>
      <c r="Q10" s="9"/>
      <c r="R10" s="7">
        <v>40</v>
      </c>
      <c r="S10" s="7"/>
      <c r="T10" s="11">
        <f t="shared" si="0"/>
        <v>97</v>
      </c>
      <c r="U10" s="11" t="str">
        <f t="shared" si="1"/>
        <v>A</v>
      </c>
    </row>
    <row r="11" spans="1:22" x14ac:dyDescent="0.2">
      <c r="A11" s="9" t="str">
        <f>B_spisak!I5</f>
        <v>4/2020</v>
      </c>
      <c r="B11" s="6" t="str">
        <f>B_spisak!J5</f>
        <v>Zajmović Ajlan</v>
      </c>
      <c r="C11" s="7"/>
      <c r="D11" s="8"/>
      <c r="E11" s="8"/>
      <c r="F11" s="7"/>
      <c r="G11" s="7"/>
      <c r="H11" s="7"/>
      <c r="I11" s="9"/>
      <c r="J11" s="9"/>
      <c r="K11" s="10"/>
      <c r="L11" s="9"/>
      <c r="M11" s="9"/>
      <c r="N11" s="9"/>
      <c r="O11" s="10">
        <v>48</v>
      </c>
      <c r="P11" s="10"/>
      <c r="Q11" s="9"/>
      <c r="R11" s="7">
        <v>32</v>
      </c>
      <c r="S11" s="7"/>
      <c r="T11" s="11">
        <f t="shared" si="0"/>
        <v>80</v>
      </c>
      <c r="U11" s="11" t="str">
        <f t="shared" si="1"/>
        <v>B</v>
      </c>
    </row>
    <row r="12" spans="1:22" x14ac:dyDescent="0.2">
      <c r="A12" s="9" t="str">
        <f>B_spisak!I6</f>
        <v>5/2020</v>
      </c>
      <c r="B12" s="6" t="str">
        <f>B_spisak!J6</f>
        <v>Gogić Aćim</v>
      </c>
      <c r="C12" s="7"/>
      <c r="D12" s="8"/>
      <c r="E12" s="8"/>
      <c r="F12" s="7"/>
      <c r="G12" s="7"/>
      <c r="H12" s="7"/>
      <c r="I12" s="9"/>
      <c r="J12" s="9"/>
      <c r="K12" s="10"/>
      <c r="L12" s="9"/>
      <c r="M12" s="9"/>
      <c r="N12" s="9"/>
      <c r="O12" s="10">
        <v>52</v>
      </c>
      <c r="P12" s="10"/>
      <c r="Q12" s="9"/>
      <c r="R12" s="7">
        <v>20</v>
      </c>
      <c r="S12" s="7"/>
      <c r="T12" s="11">
        <f t="shared" si="0"/>
        <v>72</v>
      </c>
      <c r="U12" s="11" t="str">
        <f t="shared" si="1"/>
        <v>C</v>
      </c>
    </row>
    <row r="13" spans="1:22" x14ac:dyDescent="0.2">
      <c r="A13" s="9" t="str">
        <f>B_spisak!I7</f>
        <v>6/2020</v>
      </c>
      <c r="B13" s="6" t="str">
        <f>B_spisak!J7</f>
        <v>Perović Sara</v>
      </c>
      <c r="C13" s="7"/>
      <c r="D13" s="8"/>
      <c r="E13" s="8"/>
      <c r="F13" s="7"/>
      <c r="G13" s="7"/>
      <c r="H13" s="7"/>
      <c r="I13" s="9"/>
      <c r="J13" s="9"/>
      <c r="K13" s="10"/>
      <c r="L13" s="9"/>
      <c r="M13" s="9"/>
      <c r="N13" s="9"/>
      <c r="O13" s="10">
        <v>51</v>
      </c>
      <c r="P13" s="10"/>
      <c r="Q13" s="9"/>
      <c r="R13" s="7">
        <v>32</v>
      </c>
      <c r="S13" s="7"/>
      <c r="T13" s="11">
        <f t="shared" si="0"/>
        <v>83</v>
      </c>
      <c r="U13" s="11" t="str">
        <f t="shared" si="1"/>
        <v>B</v>
      </c>
      <c r="V13" s="61"/>
    </row>
    <row r="14" spans="1:22" x14ac:dyDescent="0.2">
      <c r="A14" s="9" t="str">
        <f>B_spisak!I8</f>
        <v>7/2020</v>
      </c>
      <c r="B14" s="6" t="str">
        <f>B_spisak!J8</f>
        <v>Tubić Anđela</v>
      </c>
      <c r="C14" s="7"/>
      <c r="D14" s="8"/>
      <c r="E14" s="8"/>
      <c r="F14" s="7"/>
      <c r="G14" s="7"/>
      <c r="H14" s="7"/>
      <c r="I14" s="9"/>
      <c r="J14" s="9"/>
      <c r="K14" s="10"/>
      <c r="L14" s="9"/>
      <c r="M14" s="9"/>
      <c r="N14" s="9"/>
      <c r="O14" s="10">
        <v>15</v>
      </c>
      <c r="P14" s="10"/>
      <c r="Q14" s="9"/>
      <c r="R14" s="7">
        <v>20</v>
      </c>
      <c r="S14" s="7">
        <v>4</v>
      </c>
      <c r="T14" s="11">
        <f t="shared" si="0"/>
        <v>35</v>
      </c>
      <c r="U14" s="11" t="str">
        <f t="shared" si="1"/>
        <v>F</v>
      </c>
    </row>
    <row r="15" spans="1:22" x14ac:dyDescent="0.2">
      <c r="A15" s="9" t="str">
        <f>B_spisak!I9</f>
        <v>8/2020</v>
      </c>
      <c r="B15" s="6" t="str">
        <f>B_spisak!J9</f>
        <v>Ramdedović Bekir</v>
      </c>
      <c r="C15" s="7"/>
      <c r="D15" s="8"/>
      <c r="E15" s="8"/>
      <c r="F15" s="7"/>
      <c r="G15" s="7"/>
      <c r="H15" s="7"/>
      <c r="I15" s="9"/>
      <c r="J15" s="9"/>
      <c r="K15" s="10"/>
      <c r="L15" s="9"/>
      <c r="M15" s="9"/>
      <c r="N15" s="9"/>
      <c r="O15" s="10">
        <v>16</v>
      </c>
      <c r="P15" s="10"/>
      <c r="Q15" s="9"/>
      <c r="R15" s="7"/>
      <c r="S15" s="7"/>
      <c r="T15" s="11">
        <f t="shared" si="0"/>
        <v>16</v>
      </c>
      <c r="U15" s="11" t="str">
        <f t="shared" si="1"/>
        <v>F</v>
      </c>
    </row>
    <row r="16" spans="1:22" x14ac:dyDescent="0.2">
      <c r="A16" s="9" t="str">
        <f>B_spisak!I10</f>
        <v>9/2020</v>
      </c>
      <c r="B16" s="6" t="str">
        <f>B_spisak!J10</f>
        <v>Dabetić Teodora</v>
      </c>
      <c r="C16" s="7"/>
      <c r="D16" s="8"/>
      <c r="E16" s="8"/>
      <c r="F16" s="7"/>
      <c r="G16" s="7"/>
      <c r="H16" s="7"/>
      <c r="I16" s="9"/>
      <c r="J16" s="9"/>
      <c r="K16" s="10"/>
      <c r="L16" s="9"/>
      <c r="M16" s="9"/>
      <c r="N16" s="9"/>
      <c r="O16" s="10">
        <v>31</v>
      </c>
      <c r="P16" s="10"/>
      <c r="Q16" s="9"/>
      <c r="R16" s="7">
        <v>29</v>
      </c>
      <c r="S16" s="7"/>
      <c r="T16" s="11">
        <f t="shared" si="0"/>
        <v>60</v>
      </c>
      <c r="U16" s="11" t="str">
        <f t="shared" si="1"/>
        <v>D</v>
      </c>
    </row>
    <row r="17" spans="1:21" x14ac:dyDescent="0.2">
      <c r="A17" s="9" t="str">
        <f>B_spisak!I11</f>
        <v>10/2020</v>
      </c>
      <c r="B17" s="6" t="str">
        <f>B_spisak!J11</f>
        <v>Novaković Monika</v>
      </c>
      <c r="C17" s="7"/>
      <c r="D17" s="8"/>
      <c r="E17" s="8"/>
      <c r="F17" s="7"/>
      <c r="G17" s="7"/>
      <c r="H17" s="7"/>
      <c r="I17" s="9"/>
      <c r="J17" s="9"/>
      <c r="K17" s="10"/>
      <c r="L17" s="9"/>
      <c r="M17" s="69"/>
      <c r="N17" s="69"/>
      <c r="O17" s="10">
        <v>46</v>
      </c>
      <c r="P17" s="10"/>
      <c r="Q17" s="9"/>
      <c r="R17" s="7">
        <v>25</v>
      </c>
      <c r="S17" s="7"/>
      <c r="T17" s="11">
        <f t="shared" si="0"/>
        <v>71</v>
      </c>
      <c r="U17" s="11" t="str">
        <f t="shared" si="1"/>
        <v>C</v>
      </c>
    </row>
    <row r="18" spans="1:21" x14ac:dyDescent="0.2">
      <c r="A18" s="9" t="str">
        <f>B_spisak!I12</f>
        <v>11/2020</v>
      </c>
      <c r="B18" s="6" t="str">
        <f>B_spisak!J12</f>
        <v>Bulatović Petar</v>
      </c>
      <c r="C18" s="7"/>
      <c r="D18" s="8"/>
      <c r="E18" s="8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B_spisak!I13</f>
        <v>12/2020</v>
      </c>
      <c r="B19" s="6" t="str">
        <f>B_spisak!J13</f>
        <v>Radončić Mensud</v>
      </c>
      <c r="C19" s="7"/>
      <c r="D19" s="8"/>
      <c r="E19" s="8"/>
      <c r="F19" s="7"/>
      <c r="G19" s="7"/>
      <c r="H19" s="7"/>
      <c r="I19" s="9"/>
      <c r="J19" s="9"/>
      <c r="K19" s="10"/>
      <c r="L19" s="9"/>
      <c r="M19" s="9"/>
      <c r="N19" s="9"/>
      <c r="O19" s="10">
        <v>29</v>
      </c>
      <c r="P19" s="10"/>
      <c r="Q19" s="9"/>
      <c r="R19" s="7">
        <v>21</v>
      </c>
      <c r="S19" s="7"/>
      <c r="T19" s="11">
        <f t="shared" si="0"/>
        <v>50</v>
      </c>
      <c r="U19" s="11" t="str">
        <f t="shared" si="1"/>
        <v>E</v>
      </c>
    </row>
    <row r="20" spans="1:21" x14ac:dyDescent="0.2">
      <c r="A20" s="9" t="str">
        <f>B_spisak!I14</f>
        <v>13/2020</v>
      </c>
      <c r="B20" s="6" t="str">
        <f>B_spisak!J14</f>
        <v>Kljajević Nemanja</v>
      </c>
      <c r="C20" s="7"/>
      <c r="D20" s="8"/>
      <c r="E20" s="8"/>
      <c r="F20" s="7"/>
      <c r="G20" s="7"/>
      <c r="H20" s="7"/>
      <c r="I20" s="9"/>
      <c r="J20" s="9"/>
      <c r="K20" s="10"/>
      <c r="L20" s="9"/>
      <c r="M20" s="9"/>
      <c r="N20" s="9"/>
      <c r="O20" s="10">
        <v>27</v>
      </c>
      <c r="P20" s="10"/>
      <c r="Q20" s="9"/>
      <c r="R20" s="7">
        <v>23</v>
      </c>
      <c r="S20" s="7"/>
      <c r="T20" s="11">
        <f t="shared" si="0"/>
        <v>50</v>
      </c>
      <c r="U20" s="11" t="str">
        <f t="shared" si="1"/>
        <v>E</v>
      </c>
    </row>
    <row r="21" spans="1:21" x14ac:dyDescent="0.2">
      <c r="A21" s="9" t="str">
        <f>B_spisak!I15</f>
        <v>14/2020</v>
      </c>
      <c r="B21" s="6" t="str">
        <f>B_spisak!J15</f>
        <v>Vukčević Jelena</v>
      </c>
      <c r="C21" s="7"/>
      <c r="D21" s="8"/>
      <c r="E21" s="8"/>
      <c r="F21" s="7"/>
      <c r="G21" s="7"/>
      <c r="H21" s="7"/>
      <c r="I21" s="9"/>
      <c r="J21" s="9"/>
      <c r="K21" s="10"/>
      <c r="L21" s="9"/>
      <c r="M21" s="9"/>
      <c r="N21" s="9"/>
      <c r="O21" s="10">
        <v>0</v>
      </c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B_spisak!I16</f>
        <v>15/2020</v>
      </c>
      <c r="B22" s="6" t="str">
        <f>B_spisak!J16</f>
        <v>Medojević Nikolina</v>
      </c>
      <c r="C22" s="7"/>
      <c r="D22" s="8"/>
      <c r="E22" s="8"/>
      <c r="F22" s="7"/>
      <c r="G22" s="7"/>
      <c r="H22" s="7"/>
      <c r="I22" s="9"/>
      <c r="J22" s="9"/>
      <c r="K22" s="10"/>
      <c r="L22" s="9"/>
      <c r="M22" s="9"/>
      <c r="N22" s="9"/>
      <c r="O22" s="10">
        <v>31</v>
      </c>
      <c r="P22" s="10"/>
      <c r="Q22" s="9"/>
      <c r="R22" s="7">
        <v>29</v>
      </c>
      <c r="S22" s="7"/>
      <c r="T22" s="11">
        <f t="shared" si="0"/>
        <v>60</v>
      </c>
      <c r="U22" s="11" t="str">
        <f t="shared" si="1"/>
        <v>D</v>
      </c>
    </row>
    <row r="23" spans="1:21" x14ac:dyDescent="0.2">
      <c r="A23" s="9" t="str">
        <f>B_spisak!I17</f>
        <v>16/2020</v>
      </c>
      <c r="B23" s="6" t="str">
        <f>B_spisak!J17</f>
        <v>Janković Anđela</v>
      </c>
      <c r="C23" s="7"/>
      <c r="D23" s="8"/>
      <c r="E23" s="8"/>
      <c r="F23" s="7"/>
      <c r="G23" s="7"/>
      <c r="H23" s="7"/>
      <c r="I23" s="9"/>
      <c r="J23" s="9"/>
      <c r="K23" s="10"/>
      <c r="L23" s="9"/>
      <c r="M23" s="9"/>
      <c r="N23" s="9"/>
      <c r="O23" s="10">
        <v>35</v>
      </c>
      <c r="P23" s="10"/>
      <c r="Q23" s="9"/>
      <c r="R23" s="7">
        <v>26</v>
      </c>
      <c r="S23" s="7"/>
      <c r="T23" s="11">
        <f t="shared" si="0"/>
        <v>61</v>
      </c>
      <c r="U23" s="11" t="str">
        <f t="shared" si="1"/>
        <v>D</v>
      </c>
    </row>
    <row r="24" spans="1:21" x14ac:dyDescent="0.2">
      <c r="A24" s="9" t="str">
        <f>B_spisak!I18</f>
        <v>17/2020</v>
      </c>
      <c r="B24" s="6" t="str">
        <f>B_spisak!J18</f>
        <v>Miladinović Petar</v>
      </c>
      <c r="C24" s="7"/>
      <c r="D24" s="8"/>
      <c r="E24" s="8"/>
      <c r="F24" s="7"/>
      <c r="G24" s="7"/>
      <c r="H24" s="7"/>
      <c r="I24" s="9"/>
      <c r="J24" s="9"/>
      <c r="K24" s="10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B_spisak!I19</f>
        <v>18/2020</v>
      </c>
      <c r="B25" s="6" t="str">
        <f>B_spisak!J19</f>
        <v>Đurišić Danijela</v>
      </c>
      <c r="C25" s="7"/>
      <c r="D25" s="8"/>
      <c r="E25" s="8"/>
      <c r="F25" s="7"/>
      <c r="G25" s="7"/>
      <c r="H25" s="7"/>
      <c r="I25" s="9"/>
      <c r="J25" s="9"/>
      <c r="K25" s="10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</row>
    <row r="26" spans="1:21" x14ac:dyDescent="0.2">
      <c r="A26" s="9" t="str">
        <f>B_spisak!I20</f>
        <v>19/2020</v>
      </c>
      <c r="B26" s="6" t="str">
        <f>B_spisak!J20</f>
        <v>Bečić Slađana</v>
      </c>
      <c r="C26" s="7"/>
      <c r="D26" s="8"/>
      <c r="E26" s="8"/>
      <c r="F26" s="7"/>
      <c r="G26" s="7"/>
      <c r="H26" s="7"/>
      <c r="I26" s="9"/>
      <c r="J26" s="9"/>
      <c r="K26" s="10"/>
      <c r="L26" s="9"/>
      <c r="M26" s="9"/>
      <c r="N26" s="9"/>
      <c r="O26" s="10">
        <v>0</v>
      </c>
      <c r="P26" s="10"/>
      <c r="Q26" s="9"/>
      <c r="R26" s="7">
        <v>0</v>
      </c>
      <c r="S26" s="7"/>
      <c r="T26" s="11">
        <f t="shared" si="0"/>
        <v>0</v>
      </c>
      <c r="U26" s="11" t="str">
        <f t="shared" si="1"/>
        <v>F</v>
      </c>
    </row>
    <row r="27" spans="1:21" x14ac:dyDescent="0.2">
      <c r="A27" s="9" t="str">
        <f>B_spisak!I21</f>
        <v>20/2020</v>
      </c>
      <c r="B27" s="6" t="str">
        <f>B_spisak!J21</f>
        <v>Vuković Teodora</v>
      </c>
      <c r="C27" s="7"/>
      <c r="D27" s="8"/>
      <c r="E27" s="8"/>
      <c r="F27" s="7"/>
      <c r="G27" s="7"/>
      <c r="H27" s="7"/>
      <c r="I27" s="9"/>
      <c r="J27" s="9"/>
      <c r="K27" s="10"/>
      <c r="L27" s="9"/>
      <c r="M27" s="9"/>
      <c r="N27" s="9"/>
      <c r="O27" s="10">
        <v>33</v>
      </c>
      <c r="P27" s="10"/>
      <c r="Q27" s="9"/>
      <c r="R27" s="7">
        <v>32</v>
      </c>
      <c r="S27" s="7"/>
      <c r="T27" s="11">
        <f t="shared" si="0"/>
        <v>65</v>
      </c>
      <c r="U27" s="11" t="str">
        <f t="shared" si="1"/>
        <v>D</v>
      </c>
    </row>
    <row r="28" spans="1:21" x14ac:dyDescent="0.2">
      <c r="A28" s="9" t="str">
        <f>B_spisak!I22</f>
        <v>22/2020</v>
      </c>
      <c r="B28" s="6" t="str">
        <f>B_spisak!J22</f>
        <v>Miličković Stevan</v>
      </c>
      <c r="C28" s="7"/>
      <c r="D28" s="8"/>
      <c r="E28" s="8"/>
      <c r="F28" s="7"/>
      <c r="G28" s="7"/>
      <c r="H28" s="7"/>
      <c r="I28" s="9"/>
      <c r="J28" s="9"/>
      <c r="K28" s="10"/>
      <c r="L28" s="9"/>
      <c r="M28" s="9"/>
      <c r="N28" s="9"/>
      <c r="O28" s="10">
        <v>10</v>
      </c>
      <c r="P28" s="10"/>
      <c r="Q28" s="9"/>
      <c r="R28" s="7"/>
      <c r="S28" s="7"/>
      <c r="T28" s="11">
        <f t="shared" si="0"/>
        <v>10</v>
      </c>
      <c r="U28" s="11" t="str">
        <f t="shared" si="1"/>
        <v>F</v>
      </c>
    </row>
    <row r="29" spans="1:21" x14ac:dyDescent="0.2">
      <c r="A29" s="9" t="str">
        <f>B_spisak!I23</f>
        <v>23/2020</v>
      </c>
      <c r="B29" s="6" t="str">
        <f>B_spisak!J23</f>
        <v>Bojanović Ivan</v>
      </c>
      <c r="C29" s="7"/>
      <c r="D29" s="8"/>
      <c r="E29" s="8"/>
      <c r="F29" s="7"/>
      <c r="G29" s="7"/>
      <c r="H29" s="7"/>
      <c r="I29" s="9"/>
      <c r="J29" s="9"/>
      <c r="K29" s="10"/>
      <c r="L29" s="9"/>
      <c r="M29" s="9"/>
      <c r="N29" s="9"/>
      <c r="O29" s="10">
        <v>27</v>
      </c>
      <c r="P29" s="10"/>
      <c r="Q29" s="9"/>
      <c r="R29" s="7"/>
      <c r="S29" s="7">
        <v>0</v>
      </c>
      <c r="T29" s="11">
        <f t="shared" si="0"/>
        <v>27</v>
      </c>
      <c r="U29" s="11" t="str">
        <f t="shared" si="1"/>
        <v>F</v>
      </c>
    </row>
    <row r="30" spans="1:21" x14ac:dyDescent="0.2">
      <c r="A30" s="9" t="str">
        <f>B_spisak!I24</f>
        <v>24/2020</v>
      </c>
      <c r="B30" s="6" t="str">
        <f>B_spisak!J24</f>
        <v>Drašković Đorđije</v>
      </c>
      <c r="C30" s="7"/>
      <c r="D30" s="8"/>
      <c r="E30" s="8"/>
      <c r="F30" s="7"/>
      <c r="G30" s="7"/>
      <c r="H30" s="7"/>
      <c r="I30" s="9"/>
      <c r="J30" s="9"/>
      <c r="K30" s="10"/>
      <c r="L30" s="9"/>
      <c r="M30" s="9"/>
      <c r="N30" s="9"/>
      <c r="O30" s="10">
        <v>4</v>
      </c>
      <c r="P30" s="10"/>
      <c r="Q30" s="9"/>
      <c r="R30" s="7"/>
      <c r="S30" s="7">
        <v>7</v>
      </c>
      <c r="T30" s="11">
        <f t="shared" si="0"/>
        <v>11</v>
      </c>
      <c r="U30" s="11" t="str">
        <f t="shared" si="1"/>
        <v>F</v>
      </c>
    </row>
    <row r="31" spans="1:21" x14ac:dyDescent="0.2">
      <c r="A31" s="9" t="str">
        <f>B_spisak!I25</f>
        <v>25/2020</v>
      </c>
      <c r="B31" s="6" t="str">
        <f>B_spisak!J25</f>
        <v>Borozan Petar</v>
      </c>
      <c r="C31" s="7"/>
      <c r="D31" s="8"/>
      <c r="E31" s="8"/>
      <c r="F31" s="7"/>
      <c r="G31" s="7"/>
      <c r="H31" s="7"/>
      <c r="I31" s="9"/>
      <c r="J31" s="9"/>
      <c r="K31" s="10"/>
      <c r="L31" s="69"/>
      <c r="M31" s="9"/>
      <c r="N31" s="9"/>
      <c r="O31" s="10">
        <v>16</v>
      </c>
      <c r="P31" s="10"/>
      <c r="Q31" s="9"/>
      <c r="R31" s="7"/>
      <c r="S31" s="7"/>
      <c r="T31" s="11">
        <f t="shared" si="0"/>
        <v>16</v>
      </c>
      <c r="U31" s="11" t="str">
        <f t="shared" si="1"/>
        <v>F</v>
      </c>
    </row>
    <row r="32" spans="1:21" x14ac:dyDescent="0.2">
      <c r="A32" s="9" t="str">
        <f>B_spisak!I26</f>
        <v>26/2020</v>
      </c>
      <c r="B32" s="6" t="str">
        <f>B_spisak!J26</f>
        <v>Vujović Lazar</v>
      </c>
      <c r="C32" s="7"/>
      <c r="D32" s="8"/>
      <c r="E32" s="8"/>
      <c r="F32" s="7"/>
      <c r="G32" s="7"/>
      <c r="H32" s="7"/>
      <c r="I32" s="9"/>
      <c r="J32" s="9"/>
      <c r="K32" s="10"/>
      <c r="L32" s="9"/>
      <c r="M32" s="9"/>
      <c r="N32" s="9"/>
      <c r="O32" s="10">
        <v>18</v>
      </c>
      <c r="P32" s="10"/>
      <c r="Q32" s="9"/>
      <c r="R32" s="7"/>
      <c r="S32" s="7"/>
      <c r="T32" s="7">
        <f t="shared" si="0"/>
        <v>18</v>
      </c>
      <c r="U32" s="11" t="str">
        <f t="shared" si="1"/>
        <v>F</v>
      </c>
    </row>
    <row r="33" spans="1:21" x14ac:dyDescent="0.2">
      <c r="A33" s="9" t="str">
        <f>B_spisak!I27</f>
        <v>27/2020</v>
      </c>
      <c r="B33" s="6" t="str">
        <f>B_spisak!J27</f>
        <v>Vujanović Milutin</v>
      </c>
      <c r="C33" s="7"/>
      <c r="D33" s="8"/>
      <c r="E33" s="8"/>
      <c r="F33" s="7"/>
      <c r="G33" s="7"/>
      <c r="H33" s="7"/>
      <c r="I33" s="9"/>
      <c r="J33" s="9"/>
      <c r="K33" s="10"/>
      <c r="L33" s="9"/>
      <c r="M33" s="9"/>
      <c r="N33" s="9"/>
      <c r="O33" s="10">
        <v>0</v>
      </c>
      <c r="P33" s="10"/>
      <c r="Q33" s="9"/>
      <c r="R33" s="7"/>
      <c r="S33" s="7"/>
      <c r="T33" s="7">
        <f t="shared" si="0"/>
        <v>0</v>
      </c>
      <c r="U33" s="11" t="str">
        <f t="shared" si="1"/>
        <v>F</v>
      </c>
    </row>
    <row r="34" spans="1:21" x14ac:dyDescent="0.2">
      <c r="A34" s="9" t="str">
        <f>B_spisak!I28</f>
        <v>29/2020</v>
      </c>
      <c r="B34" s="6" t="str">
        <f>B_spisak!J28</f>
        <v>Bulatović Ivana</v>
      </c>
      <c r="C34" s="7"/>
      <c r="D34" s="8"/>
      <c r="E34" s="8"/>
      <c r="F34" s="7"/>
      <c r="G34" s="7"/>
      <c r="H34" s="7"/>
      <c r="I34" s="9"/>
      <c r="J34" s="9"/>
      <c r="K34" s="10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</row>
    <row r="35" spans="1:21" x14ac:dyDescent="0.2">
      <c r="A35" s="9" t="str">
        <f>B_spisak!I29</f>
        <v>30/2020</v>
      </c>
      <c r="B35" s="6" t="str">
        <f>B_spisak!J29</f>
        <v>Gačević Maša</v>
      </c>
      <c r="C35" s="7"/>
      <c r="D35" s="8"/>
      <c r="E35" s="8"/>
      <c r="F35" s="7"/>
      <c r="G35" s="7"/>
      <c r="H35" s="7"/>
      <c r="I35" s="9"/>
      <c r="J35" s="9"/>
      <c r="K35" s="10"/>
      <c r="L35" s="9"/>
      <c r="M35" s="9"/>
      <c r="N35" s="9"/>
      <c r="O35" s="10"/>
      <c r="P35" s="10"/>
      <c r="Q35" s="9"/>
      <c r="R35" s="7"/>
      <c r="S35" s="7"/>
      <c r="T35" s="7">
        <f t="shared" si="0"/>
        <v>0</v>
      </c>
      <c r="U35" s="11" t="str">
        <f t="shared" si="1"/>
        <v>F</v>
      </c>
    </row>
    <row r="36" spans="1:21" x14ac:dyDescent="0.2">
      <c r="A36" s="9" t="str">
        <f>B_spisak!I30</f>
        <v>31/2020</v>
      </c>
      <c r="B36" s="6" t="str">
        <f>B_spisak!J30</f>
        <v>Albijanić Mirjana</v>
      </c>
      <c r="C36" s="7"/>
      <c r="D36" s="8"/>
      <c r="E36" s="8"/>
      <c r="F36" s="7"/>
      <c r="G36" s="7"/>
      <c r="H36" s="7"/>
      <c r="I36" s="9"/>
      <c r="J36" s="9"/>
      <c r="K36" s="10"/>
      <c r="L36" s="9"/>
      <c r="M36" s="9"/>
      <c r="N36" s="9"/>
      <c r="O36" s="10">
        <v>58</v>
      </c>
      <c r="P36" s="10"/>
      <c r="Q36" s="9"/>
      <c r="R36" s="7">
        <v>38</v>
      </c>
      <c r="S36" s="7"/>
      <c r="T36" s="11">
        <f t="shared" si="0"/>
        <v>96</v>
      </c>
      <c r="U36" s="11" t="str">
        <f t="shared" si="1"/>
        <v>A</v>
      </c>
    </row>
    <row r="37" spans="1:21" x14ac:dyDescent="0.2">
      <c r="A37" s="9" t="str">
        <f>B_spisak!I31</f>
        <v>32/2020</v>
      </c>
      <c r="B37" s="6" t="str">
        <f>B_spisak!J31</f>
        <v>Jakovljević Nikola</v>
      </c>
      <c r="C37" s="7"/>
      <c r="D37" s="8"/>
      <c r="E37" s="8"/>
      <c r="F37" s="7"/>
      <c r="G37" s="7"/>
      <c r="H37" s="7"/>
      <c r="I37" s="9"/>
      <c r="J37" s="9"/>
      <c r="K37" s="10"/>
      <c r="L37" s="9"/>
      <c r="M37" s="9"/>
      <c r="N37" s="9"/>
      <c r="O37" s="10">
        <v>0</v>
      </c>
      <c r="P37" s="10"/>
      <c r="Q37" s="9"/>
      <c r="R37" s="7">
        <v>0</v>
      </c>
      <c r="S37" s="7"/>
      <c r="T37" s="7">
        <f t="shared" si="0"/>
        <v>0</v>
      </c>
      <c r="U37" s="7" t="str">
        <f t="shared" si="1"/>
        <v>F</v>
      </c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134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306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 t="str">
        <f>B_spisak!I32</f>
        <v>33/2020</v>
      </c>
      <c r="B47" s="6" t="str">
        <f>B_spisak!J32</f>
        <v>Šutović Ilija</v>
      </c>
      <c r="C47" s="7"/>
      <c r="D47" s="8"/>
      <c r="E47" s="8"/>
      <c r="F47" s="7"/>
      <c r="G47" s="7"/>
      <c r="H47" s="7"/>
      <c r="I47" s="9"/>
      <c r="J47" s="9"/>
      <c r="K47" s="10"/>
      <c r="L47" s="9"/>
      <c r="M47" s="9"/>
      <c r="N47" s="9"/>
      <c r="O47" s="10">
        <v>7</v>
      </c>
      <c r="P47" s="10"/>
      <c r="Q47" s="9"/>
      <c r="R47" s="7">
        <v>17</v>
      </c>
      <c r="S47" s="7">
        <v>20</v>
      </c>
      <c r="T47" s="11">
        <f t="shared" ref="T47:T54" si="2">SUM(D47:E47,O47,P47,MAX(R47,S47))</f>
        <v>27</v>
      </c>
      <c r="U47" s="11" t="str">
        <f t="shared" ref="U47:U54" si="3">IF(T47&gt;89,"A",IF(T47&gt;79,"B",IF(T47&gt;69,"C",IF(T47&gt;59,"D",IF(T47&gt;49,"E","F")))))</f>
        <v>F</v>
      </c>
    </row>
    <row r="48" spans="1:21" x14ac:dyDescent="0.2">
      <c r="A48" s="69" t="str">
        <f>B_spisak!I33</f>
        <v>34/2020</v>
      </c>
      <c r="B48" s="6" t="str">
        <f>B_spisak!J33</f>
        <v>Tamindžić Nikola</v>
      </c>
      <c r="C48" s="7"/>
      <c r="D48" s="8"/>
      <c r="E48" s="8"/>
      <c r="F48" s="7"/>
      <c r="G48" s="7"/>
      <c r="H48" s="7"/>
      <c r="I48" s="9"/>
      <c r="J48" s="9"/>
      <c r="K48" s="10"/>
      <c r="L48" s="9"/>
      <c r="M48" s="9"/>
      <c r="N48" s="9"/>
      <c r="O48" s="10">
        <v>16</v>
      </c>
      <c r="P48" s="10"/>
      <c r="Q48" s="9"/>
      <c r="R48" s="7">
        <v>0</v>
      </c>
      <c r="S48" s="7">
        <v>0</v>
      </c>
      <c r="T48" s="11">
        <f t="shared" si="2"/>
        <v>16</v>
      </c>
      <c r="U48" s="11" t="str">
        <f t="shared" si="3"/>
        <v>F</v>
      </c>
    </row>
    <row r="49" spans="1:21" x14ac:dyDescent="0.2">
      <c r="A49" s="69" t="str">
        <f>B_spisak!I34</f>
        <v>35/2020</v>
      </c>
      <c r="B49" s="6" t="str">
        <f>B_spisak!J34</f>
        <v>Palamar Irfan</v>
      </c>
      <c r="C49" s="7"/>
      <c r="D49" s="8"/>
      <c r="E49" s="8"/>
      <c r="F49" s="7"/>
      <c r="G49" s="7"/>
      <c r="H49" s="7"/>
      <c r="I49" s="9"/>
      <c r="J49" s="9"/>
      <c r="K49" s="10"/>
      <c r="L49" s="9"/>
      <c r="M49" s="9"/>
      <c r="N49" s="9"/>
      <c r="O49" s="10">
        <v>0</v>
      </c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 t="str">
        <f>B_spisak!I35</f>
        <v>36/2020</v>
      </c>
      <c r="B50" s="6" t="str">
        <f>B_spisak!J35</f>
        <v>Stijepović Vladimir</v>
      </c>
      <c r="C50" s="7"/>
      <c r="D50" s="8"/>
      <c r="E50" s="8"/>
      <c r="F50" s="7"/>
      <c r="G50" s="7"/>
      <c r="H50" s="7"/>
      <c r="I50" s="9"/>
      <c r="J50" s="9"/>
      <c r="K50" s="10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 t="str">
        <f>B_spisak!I36</f>
        <v>37/2020</v>
      </c>
      <c r="B51" s="6" t="str">
        <f>B_spisak!J36</f>
        <v>Damjanović Raduša</v>
      </c>
      <c r="C51" s="7"/>
      <c r="D51" s="8"/>
      <c r="E51" s="8"/>
      <c r="F51" s="7"/>
      <c r="G51" s="7"/>
      <c r="H51" s="7"/>
      <c r="I51" s="9"/>
      <c r="J51" s="9"/>
      <c r="K51" s="10"/>
      <c r="L51" s="9"/>
      <c r="M51" s="9"/>
      <c r="N51" s="9"/>
      <c r="O51" s="10">
        <v>20</v>
      </c>
      <c r="P51" s="10"/>
      <c r="Q51" s="9"/>
      <c r="R51" s="7">
        <v>30</v>
      </c>
      <c r="S51" s="7"/>
      <c r="T51" s="11">
        <f t="shared" si="2"/>
        <v>50</v>
      </c>
      <c r="U51" s="11" t="str">
        <f t="shared" si="3"/>
        <v>E</v>
      </c>
    </row>
    <row r="52" spans="1:21" x14ac:dyDescent="0.2">
      <c r="A52" s="69" t="str">
        <f>B_spisak!I37</f>
        <v>38/2020</v>
      </c>
      <c r="B52" s="6" t="str">
        <f>B_spisak!J37</f>
        <v>Goda Arijana</v>
      </c>
      <c r="C52" s="7"/>
      <c r="D52" s="8"/>
      <c r="E52" s="8"/>
      <c r="F52" s="7"/>
      <c r="G52" s="7"/>
      <c r="H52" s="7"/>
      <c r="I52" s="9"/>
      <c r="J52" s="9"/>
      <c r="K52" s="10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 t="str">
        <f>B_spisak!I38</f>
        <v>39/2020</v>
      </c>
      <c r="B53" s="6" t="str">
        <f>B_spisak!J38</f>
        <v>Dizdarević Miralem</v>
      </c>
      <c r="C53" s="7"/>
      <c r="D53" s="8"/>
      <c r="E53" s="8"/>
      <c r="F53" s="7"/>
      <c r="G53" s="7"/>
      <c r="H53" s="7"/>
      <c r="I53" s="9"/>
      <c r="J53" s="9"/>
      <c r="K53" s="10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 t="str">
        <f>B_spisak!I39</f>
        <v>41/2020</v>
      </c>
      <c r="B54" s="6" t="str">
        <f>B_spisak!J39</f>
        <v>Popović Đorđe</v>
      </c>
      <c r="C54" s="7"/>
      <c r="D54" s="8"/>
      <c r="E54" s="8"/>
      <c r="F54" s="7"/>
      <c r="G54" s="7"/>
      <c r="H54" s="7"/>
      <c r="I54" s="9"/>
      <c r="J54" s="9"/>
      <c r="K54" s="10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/>
      <c r="B55" s="6"/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/>
      <c r="U55" s="11"/>
    </row>
    <row r="56" spans="1:21" x14ac:dyDescent="0.2">
      <c r="A56" s="69"/>
      <c r="B56" s="6"/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/>
      <c r="U56" s="11"/>
    </row>
    <row r="57" spans="1:21" x14ac:dyDescent="0.2">
      <c r="A57" s="69"/>
      <c r="B57" s="6"/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/>
      <c r="U57" s="11"/>
    </row>
    <row r="58" spans="1:21" x14ac:dyDescent="0.2">
      <c r="A58" s="69"/>
      <c r="B58" s="6"/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/>
      <c r="U58" s="11"/>
    </row>
    <row r="59" spans="1:21" x14ac:dyDescent="0.2">
      <c r="A59" s="69"/>
      <c r="B59" s="6"/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/>
      <c r="U59" s="11"/>
    </row>
    <row r="60" spans="1:21" x14ac:dyDescent="0.2">
      <c r="A60" s="69"/>
      <c r="B60" s="6"/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/>
      <c r="U60" s="11"/>
    </row>
    <row r="61" spans="1:21" x14ac:dyDescent="0.2">
      <c r="A61" s="69"/>
      <c r="B61" s="6"/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</row>
    <row r="62" spans="1:21" x14ac:dyDescent="0.2">
      <c r="A62" s="69"/>
      <c r="B62" s="6"/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</row>
    <row r="63" spans="1:21" x14ac:dyDescent="0.2">
      <c r="A63" s="69"/>
      <c r="B63" s="6"/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</row>
    <row r="64" spans="1:21" x14ac:dyDescent="0.2">
      <c r="A64" s="69"/>
      <c r="B64" s="6"/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</row>
    <row r="65" spans="1:21" x14ac:dyDescent="0.2">
      <c r="A65" s="69"/>
      <c r="B65" s="6"/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</row>
    <row r="66" spans="1:21" x14ac:dyDescent="0.2">
      <c r="A66" s="69"/>
      <c r="B66" s="6"/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</row>
    <row r="67" spans="1:21" x14ac:dyDescent="0.2">
      <c r="A67" s="69"/>
      <c r="B67" s="6"/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</row>
    <row r="68" spans="1:21" x14ac:dyDescent="0.2">
      <c r="A68" s="69"/>
      <c r="B68" s="6"/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</row>
    <row r="69" spans="1:21" x14ac:dyDescent="0.2">
      <c r="A69" s="69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</row>
    <row r="70" spans="1:21" x14ac:dyDescent="0.2">
      <c r="A70" s="69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</row>
    <row r="71" spans="1:21" x14ac:dyDescent="0.2">
      <c r="A71" s="69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1" x14ac:dyDescent="0.2">
      <c r="A72" s="69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1" x14ac:dyDescent="0.2">
      <c r="A73" s="69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1" x14ac:dyDescent="0.2">
      <c r="A74" s="69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1" x14ac:dyDescent="0.2">
      <c r="A75" s="69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134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157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7"/>
  <sheetViews>
    <sheetView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138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A_spisak!I2</f>
        <v>1/2020</v>
      </c>
      <c r="B8" s="6" t="str">
        <f>A_spisak!J2</f>
        <v>Medar Vasilija</v>
      </c>
      <c r="C8" s="7"/>
      <c r="D8" s="8"/>
      <c r="E8" s="10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24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A_spisak!I3</f>
        <v>2/2020</v>
      </c>
      <c r="B9" s="6" t="str">
        <f>A_spisak!J3</f>
        <v>Joksimović Nikita</v>
      </c>
      <c r="C9" s="7"/>
      <c r="D9" s="8"/>
      <c r="E9" s="10"/>
      <c r="F9" s="7"/>
      <c r="G9" s="7"/>
      <c r="H9" s="7"/>
      <c r="I9" s="9"/>
      <c r="J9" s="9"/>
      <c r="K9" s="10"/>
      <c r="L9" s="9"/>
      <c r="M9" s="9"/>
      <c r="N9" s="9"/>
      <c r="O9" s="10"/>
      <c r="P9" s="10"/>
      <c r="Q9" s="9"/>
      <c r="R9" s="7"/>
      <c r="S9" s="7"/>
      <c r="T9" s="11">
        <f t="shared" si="0"/>
        <v>0</v>
      </c>
      <c r="U9" s="11" t="str">
        <f t="shared" ref="U9:U24" si="1">IF(T9&gt;89,"A",IF(T9&gt;79,"B",IF(T9&gt;69,"C",IF(T9&gt;59,"D",IF(T9&gt;49,"E","F")))))</f>
        <v>F</v>
      </c>
    </row>
    <row r="10" spans="1:22" x14ac:dyDescent="0.2">
      <c r="A10" s="9" t="str">
        <f>A_spisak!I4</f>
        <v>3/2020</v>
      </c>
      <c r="B10" s="6" t="str">
        <f>A_spisak!J4</f>
        <v>Perović Helena</v>
      </c>
      <c r="C10" s="7"/>
      <c r="D10" s="8"/>
      <c r="E10" s="10"/>
      <c r="F10" s="7"/>
      <c r="G10" s="7"/>
      <c r="H10" s="7"/>
      <c r="I10" s="9"/>
      <c r="J10" s="9"/>
      <c r="K10" s="10"/>
      <c r="L10" s="9"/>
      <c r="M10" s="9"/>
      <c r="N10" s="9"/>
      <c r="O10" s="10">
        <v>60</v>
      </c>
      <c r="P10" s="10"/>
      <c r="Q10" s="9"/>
      <c r="R10" s="7">
        <v>40</v>
      </c>
      <c r="S10" s="7"/>
      <c r="T10" s="11">
        <f t="shared" si="0"/>
        <v>100</v>
      </c>
      <c r="U10" s="11" t="str">
        <f t="shared" si="1"/>
        <v>A</v>
      </c>
    </row>
    <row r="11" spans="1:22" x14ac:dyDescent="0.2">
      <c r="A11" s="9" t="str">
        <f>A_spisak!I5</f>
        <v>4/2020</v>
      </c>
      <c r="B11" s="6" t="str">
        <f>A_spisak!J5</f>
        <v>Murić Anisa</v>
      </c>
      <c r="C11" s="7"/>
      <c r="D11" s="8"/>
      <c r="E11" s="10"/>
      <c r="F11" s="7"/>
      <c r="G11" s="7"/>
      <c r="H11" s="7"/>
      <c r="I11" s="9"/>
      <c r="J11" s="9"/>
      <c r="K11" s="10"/>
      <c r="L11" s="9"/>
      <c r="M11" s="9"/>
      <c r="N11" s="9"/>
      <c r="O11" s="10">
        <v>23</v>
      </c>
      <c r="P11" s="10"/>
      <c r="Q11" s="9"/>
      <c r="R11" s="7">
        <v>31</v>
      </c>
      <c r="S11" s="7"/>
      <c r="T11" s="11">
        <f t="shared" si="0"/>
        <v>54</v>
      </c>
      <c r="U11" s="11" t="str">
        <f t="shared" si="1"/>
        <v>E</v>
      </c>
    </row>
    <row r="12" spans="1:22" x14ac:dyDescent="0.2">
      <c r="A12" s="9" t="str">
        <f>A_spisak!I6</f>
        <v>5/2020</v>
      </c>
      <c r="B12" s="6" t="str">
        <f>A_spisak!J6</f>
        <v>Perović Jelena</v>
      </c>
      <c r="C12" s="7"/>
      <c r="D12" s="8"/>
      <c r="E12" s="10"/>
      <c r="F12" s="7"/>
      <c r="G12" s="7"/>
      <c r="H12" s="7"/>
      <c r="I12" s="9"/>
      <c r="J12" s="9"/>
      <c r="K12" s="10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</row>
    <row r="13" spans="1:22" x14ac:dyDescent="0.2">
      <c r="A13" s="9" t="str">
        <f>A_spisak!I7</f>
        <v>6/2020</v>
      </c>
      <c r="B13" s="6" t="str">
        <f>A_spisak!J7</f>
        <v>Jocović Suzana</v>
      </c>
      <c r="C13" s="7"/>
      <c r="D13" s="8"/>
      <c r="E13" s="10"/>
      <c r="F13" s="7"/>
      <c r="G13" s="7"/>
      <c r="H13" s="7"/>
      <c r="I13" s="9"/>
      <c r="J13" s="9"/>
      <c r="K13" s="10"/>
      <c r="L13" s="9"/>
      <c r="M13" s="9"/>
      <c r="N13" s="9"/>
      <c r="O13" s="10">
        <v>28</v>
      </c>
      <c r="P13" s="10"/>
      <c r="Q13" s="9"/>
      <c r="R13" s="7">
        <v>32</v>
      </c>
      <c r="S13" s="7"/>
      <c r="T13" s="11">
        <f t="shared" si="0"/>
        <v>60</v>
      </c>
      <c r="U13" s="11" t="str">
        <f t="shared" si="1"/>
        <v>D</v>
      </c>
      <c r="V13" s="61"/>
    </row>
    <row r="14" spans="1:22" x14ac:dyDescent="0.2">
      <c r="A14" s="9" t="str">
        <f>A_spisak!I8</f>
        <v>7/2020</v>
      </c>
      <c r="B14" s="6" t="str">
        <f>A_spisak!J8</f>
        <v>Hrvaćanin Stefan</v>
      </c>
      <c r="C14" s="7"/>
      <c r="D14" s="8"/>
      <c r="E14" s="10"/>
      <c r="F14" s="7"/>
      <c r="G14" s="7"/>
      <c r="H14" s="7"/>
      <c r="I14" s="9"/>
      <c r="J14" s="9"/>
      <c r="K14" s="10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</row>
    <row r="15" spans="1:22" x14ac:dyDescent="0.2">
      <c r="A15" s="9" t="str">
        <f>A_spisak!I9</f>
        <v>8/2020</v>
      </c>
      <c r="B15" s="6" t="str">
        <f>A_spisak!J9</f>
        <v>Stožinić Ana</v>
      </c>
      <c r="C15" s="7"/>
      <c r="D15" s="8"/>
      <c r="E15" s="10"/>
      <c r="F15" s="7"/>
      <c r="G15" s="7"/>
      <c r="H15" s="7"/>
      <c r="I15" s="9"/>
      <c r="J15" s="9"/>
      <c r="K15" s="10"/>
      <c r="L15" s="9"/>
      <c r="M15" s="9"/>
      <c r="N15" s="9"/>
      <c r="O15" s="10"/>
      <c r="P15" s="10"/>
      <c r="Q15" s="9"/>
      <c r="R15" s="7"/>
      <c r="S15" s="7"/>
      <c r="T15" s="11">
        <f t="shared" si="0"/>
        <v>0</v>
      </c>
      <c r="U15" s="11" t="str">
        <f t="shared" si="1"/>
        <v>F</v>
      </c>
    </row>
    <row r="16" spans="1:22" x14ac:dyDescent="0.2">
      <c r="A16" s="9" t="str">
        <f>A_spisak!I10</f>
        <v>9/2020</v>
      </c>
      <c r="B16" s="6" t="str">
        <f>A_spisak!J10</f>
        <v>Kujović Amela</v>
      </c>
      <c r="C16" s="7"/>
      <c r="D16" s="8"/>
      <c r="E16" s="10"/>
      <c r="F16" s="7"/>
      <c r="G16" s="7"/>
      <c r="H16" s="7"/>
      <c r="I16" s="9"/>
      <c r="J16" s="9"/>
      <c r="K16" s="10"/>
      <c r="L16" s="9"/>
      <c r="M16" s="9"/>
      <c r="N16" s="9"/>
      <c r="O16" s="10">
        <v>43</v>
      </c>
      <c r="P16" s="10"/>
      <c r="Q16" s="9"/>
      <c r="R16" s="7">
        <v>27</v>
      </c>
      <c r="S16" s="7"/>
      <c r="T16" s="11">
        <f t="shared" si="0"/>
        <v>70</v>
      </c>
      <c r="U16" s="11" t="str">
        <f t="shared" si="1"/>
        <v>C</v>
      </c>
    </row>
    <row r="17" spans="1:21" x14ac:dyDescent="0.2">
      <c r="A17" s="9" t="str">
        <f>A_spisak!I11</f>
        <v>10/2020</v>
      </c>
      <c r="B17" s="6" t="str">
        <f>A_spisak!J11</f>
        <v>Vukadinović Markiša</v>
      </c>
      <c r="C17" s="7"/>
      <c r="D17" s="8"/>
      <c r="E17" s="10"/>
      <c r="F17" s="7"/>
      <c r="G17" s="7"/>
      <c r="H17" s="7"/>
      <c r="I17" s="9"/>
      <c r="J17" s="9"/>
      <c r="K17" s="10"/>
      <c r="L17" s="9"/>
      <c r="M17" s="9"/>
      <c r="N17" s="9"/>
      <c r="O17" s="10"/>
      <c r="P17" s="10"/>
      <c r="Q17" s="9"/>
      <c r="R17" s="7"/>
      <c r="S17" s="7"/>
      <c r="T17" s="11">
        <f t="shared" si="0"/>
        <v>0</v>
      </c>
      <c r="U17" s="11" t="str">
        <f t="shared" si="1"/>
        <v>F</v>
      </c>
    </row>
    <row r="18" spans="1:21" x14ac:dyDescent="0.2">
      <c r="A18" s="9" t="str">
        <f>A_spisak!I12</f>
        <v>11/2020</v>
      </c>
      <c r="B18" s="6" t="str">
        <f>A_spisak!J12</f>
        <v>Damjanović Luka</v>
      </c>
      <c r="C18" s="7"/>
      <c r="D18" s="8"/>
      <c r="E18" s="10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A_spisak!I13</f>
        <v>12/2020</v>
      </c>
      <c r="B19" s="6" t="str">
        <f>A_spisak!J13</f>
        <v>Bećović Lejla</v>
      </c>
      <c r="C19" s="7"/>
      <c r="D19" s="8"/>
      <c r="E19" s="10"/>
      <c r="F19" s="7"/>
      <c r="G19" s="7"/>
      <c r="H19" s="7"/>
      <c r="I19" s="9"/>
      <c r="J19" s="9"/>
      <c r="K19" s="10"/>
      <c r="L19" s="9"/>
      <c r="M19" s="9"/>
      <c r="N19" s="9"/>
      <c r="O19" s="10"/>
      <c r="P19" s="10"/>
      <c r="Q19" s="9"/>
      <c r="R19" s="7"/>
      <c r="S19" s="7"/>
      <c r="T19" s="11">
        <f t="shared" si="0"/>
        <v>0</v>
      </c>
      <c r="U19" s="11" t="str">
        <f t="shared" si="1"/>
        <v>F</v>
      </c>
    </row>
    <row r="20" spans="1:21" x14ac:dyDescent="0.2">
      <c r="A20" s="9" t="str">
        <f>A_spisak!I14</f>
        <v>13/2020</v>
      </c>
      <c r="B20" s="6" t="str">
        <f>A_spisak!J14</f>
        <v>Vuković Nikola</v>
      </c>
      <c r="C20" s="7"/>
      <c r="D20" s="8"/>
      <c r="E20" s="10"/>
      <c r="F20" s="7"/>
      <c r="G20" s="7"/>
      <c r="H20" s="7"/>
      <c r="I20" s="9"/>
      <c r="J20" s="9"/>
      <c r="K20" s="10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</row>
    <row r="21" spans="1:21" x14ac:dyDescent="0.2">
      <c r="A21" s="9" t="str">
        <f>A_spisak!I15</f>
        <v>14/2020</v>
      </c>
      <c r="B21" s="6" t="str">
        <f>A_spisak!J15</f>
        <v>Tomanović Pavle</v>
      </c>
      <c r="C21" s="7"/>
      <c r="D21" s="8"/>
      <c r="E21" s="10"/>
      <c r="F21" s="7"/>
      <c r="G21" s="7"/>
      <c r="H21" s="7"/>
      <c r="I21" s="9"/>
      <c r="J21" s="9"/>
      <c r="K21" s="10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A_spisak!I16</f>
        <v>15/2020</v>
      </c>
      <c r="B22" s="6" t="str">
        <f>A_spisak!J16</f>
        <v>Bubanja Stefan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</row>
    <row r="23" spans="1:21" x14ac:dyDescent="0.2">
      <c r="A23" s="9" t="str">
        <f>A_spisak!I17</f>
        <v>16/2020</v>
      </c>
      <c r="B23" s="6" t="str">
        <f>A_spisak!J17</f>
        <v>Boljević Jovan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</row>
    <row r="24" spans="1:21" x14ac:dyDescent="0.2">
      <c r="A24" s="9" t="str">
        <f>A_spisak!I18</f>
        <v>17/2020</v>
      </c>
      <c r="B24" s="6" t="str">
        <f>A_spisak!J18</f>
        <v>Ćatović Edita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A_spisak!I19</f>
        <v>18/2020</v>
      </c>
      <c r="B25" s="6" t="str">
        <f>A_spisak!J19</f>
        <v>Miljanić Marković Slađana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>SUM(D25:E25,O25,P25,MAX(R25,S25))</f>
        <v>0</v>
      </c>
      <c r="U25" s="11" t="str">
        <f>IF(T25&gt;89,"A",IF(T25&gt;79,"B",IF(T25&gt;69,"C",IF(T25&gt;59,"D",IF(T25&gt;49,"E","F")))))</f>
        <v>F</v>
      </c>
    </row>
    <row r="26" spans="1:21" x14ac:dyDescent="0.2">
      <c r="A26" s="9" t="str">
        <f>A_spisak!I20</f>
        <v>19/2020</v>
      </c>
      <c r="B26" s="6" t="str">
        <f>A_spisak!J20</f>
        <v>Vukićević Milica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45</v>
      </c>
      <c r="P26" s="10"/>
      <c r="Q26" s="9"/>
      <c r="R26" s="7">
        <v>29</v>
      </c>
      <c r="S26" s="7"/>
      <c r="T26" s="11">
        <f>SUM(D26:E26,O26,P26,MAX(R26,S26))</f>
        <v>74</v>
      </c>
      <c r="U26" s="11" t="str">
        <f>IF(T26&gt;89,"A",IF(T26&gt;79,"B",IF(T26&gt;69,"C",IF(T26&gt;59,"D",IF(T26&gt;49,"E","F")))))</f>
        <v>C</v>
      </c>
    </row>
    <row r="27" spans="1:21" x14ac:dyDescent="0.2">
      <c r="A27" s="9" t="str">
        <f>A_spisak!I21</f>
        <v>11/2016</v>
      </c>
      <c r="B27" s="6" t="str">
        <f>A_spisak!J21</f>
        <v>Maraš Andrea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>SUM(D27:E27,O27,P27,MAX(R27,S27))</f>
        <v>0</v>
      </c>
      <c r="U27" s="11" t="str">
        <f>IF(T27&gt;89,"A",IF(T27&gt;79,"B",IF(T27&gt;69,"C",IF(T27&gt;59,"D",IF(T27&gt;49,"E","F")))))</f>
        <v>F</v>
      </c>
    </row>
    <row r="28" spans="1:21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</row>
    <row r="29" spans="1:21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</row>
    <row r="30" spans="1:21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</row>
    <row r="31" spans="1:21" x14ac:dyDescent="0.2">
      <c r="A31" s="9"/>
      <c r="B31" s="6" t="str">
        <f>A_spisak!J25</f>
        <v xml:space="preserve"> 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</row>
    <row r="32" spans="1:21" x14ac:dyDescent="0.2">
      <c r="A32" s="9"/>
      <c r="B32" s="6" t="str">
        <f>A_spisak!J26</f>
        <v xml:space="preserve"> 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</row>
    <row r="33" spans="1:21" x14ac:dyDescent="0.2">
      <c r="A33" s="9"/>
      <c r="B33" s="6" t="str">
        <f>A_spisak!J27</f>
        <v xml:space="preserve"> 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</row>
    <row r="34" spans="1:21" x14ac:dyDescent="0.2">
      <c r="A34" s="9"/>
      <c r="B34" s="6" t="str">
        <f>A_spisak!J28</f>
        <v xml:space="preserve"> 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</row>
    <row r="35" spans="1:21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</row>
    <row r="36" spans="1:21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</row>
    <row r="37" spans="1:21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138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157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>
        <f>A_spisak!I32</f>
        <v>0</v>
      </c>
      <c r="B47" s="6">
        <f>A_spisak!J32</f>
        <v>0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75" si="2">SUM(D47:E47,O47,P47,MAX(R47,S47))</f>
        <v>0</v>
      </c>
      <c r="U47" s="11" t="str">
        <f t="shared" ref="U47:U75" si="3">IF(T47&gt;89,"A",IF(T47&gt;79,"B",IF(T47&gt;69,"C",IF(T47&gt;59,"D",IF(T47&gt;49,"E","F")))))</f>
        <v>F</v>
      </c>
    </row>
    <row r="48" spans="1:21" x14ac:dyDescent="0.2">
      <c r="A48" s="69">
        <f>A_spisak!I33</f>
        <v>0</v>
      </c>
      <c r="B48" s="6">
        <f>A_spisak!J33</f>
        <v>0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/>
      <c r="P48" s="10"/>
      <c r="Q48" s="9"/>
      <c r="R48" s="7"/>
      <c r="S48" s="7"/>
      <c r="T48" s="11">
        <f t="shared" si="2"/>
        <v>0</v>
      </c>
      <c r="U48" s="11" t="str">
        <f t="shared" si="3"/>
        <v>F</v>
      </c>
    </row>
    <row r="49" spans="1:21" x14ac:dyDescent="0.2">
      <c r="A49" s="69">
        <f>A_spisak!I34</f>
        <v>0</v>
      </c>
      <c r="B49" s="6">
        <f>A_spisak!J34</f>
        <v>0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>
        <f>A_spisak!I35</f>
        <v>0</v>
      </c>
      <c r="B50" s="6">
        <f>A_spisak!J35</f>
        <v>0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>
        <f>A_spisak!I36</f>
        <v>0</v>
      </c>
      <c r="B51" s="6">
        <f>A_spisak!J36</f>
        <v>0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</row>
    <row r="52" spans="1:21" x14ac:dyDescent="0.2">
      <c r="A52" s="69">
        <f>A_spisak!I37</f>
        <v>0</v>
      </c>
      <c r="B52" s="6">
        <f>A_spisak!J37</f>
        <v>0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>
        <f>A_spisak!I38</f>
        <v>0</v>
      </c>
      <c r="B53" s="6">
        <f>A_spisak!J38</f>
        <v>0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>
        <f>A_spisak!I39</f>
        <v>0</v>
      </c>
      <c r="B54" s="6">
        <f>A_spisak!J39</f>
        <v>0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>
        <f>A_spisak!I40</f>
        <v>0</v>
      </c>
      <c r="B55" s="6">
        <f>A_spisak!J40</f>
        <v>0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</row>
    <row r="56" spans="1:21" x14ac:dyDescent="0.2">
      <c r="A56" s="69">
        <f>A_spisak!I41</f>
        <v>0</v>
      </c>
      <c r="B56" s="6">
        <f>A_spisak!J41</f>
        <v>0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</row>
    <row r="57" spans="1:21" x14ac:dyDescent="0.2">
      <c r="A57" s="69">
        <f>A_spisak!I42</f>
        <v>0</v>
      </c>
      <c r="B57" s="6">
        <f>A_spisak!J42</f>
        <v>0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</row>
    <row r="58" spans="1:21" x14ac:dyDescent="0.2">
      <c r="A58" s="69">
        <f>A_spisak!I43</f>
        <v>0</v>
      </c>
      <c r="B58" s="6">
        <f>A_spisak!J43</f>
        <v>0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</row>
    <row r="59" spans="1:21" x14ac:dyDescent="0.2">
      <c r="A59" s="69">
        <f>A_spisak!I44</f>
        <v>0</v>
      </c>
      <c r="B59" s="6">
        <f>A_spisak!J44</f>
        <v>0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</row>
    <row r="60" spans="1:21" x14ac:dyDescent="0.2">
      <c r="A60" s="69">
        <f>A_spisak!I45</f>
        <v>0</v>
      </c>
      <c r="B60" s="6">
        <f>A_spisak!J45</f>
        <v>0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</row>
    <row r="61" spans="1:21" x14ac:dyDescent="0.2">
      <c r="A61" s="69">
        <f>A_spisak!I46</f>
        <v>0</v>
      </c>
      <c r="B61" s="6">
        <f>A_spisak!J46</f>
        <v>0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>
        <f t="shared" si="2"/>
        <v>0</v>
      </c>
      <c r="U61" s="11" t="str">
        <f t="shared" si="3"/>
        <v>F</v>
      </c>
    </row>
    <row r="62" spans="1:21" x14ac:dyDescent="0.2">
      <c r="A62" s="69">
        <f>A_spisak!I47</f>
        <v>0</v>
      </c>
      <c r="B62" s="6">
        <f>A_spisak!J47</f>
        <v>0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>
        <f t="shared" si="2"/>
        <v>0</v>
      </c>
      <c r="U62" s="11" t="str">
        <f t="shared" si="3"/>
        <v>F</v>
      </c>
    </row>
    <row r="63" spans="1:21" x14ac:dyDescent="0.2">
      <c r="A63" s="69">
        <f>A_spisak!I48</f>
        <v>0</v>
      </c>
      <c r="B63" s="6">
        <f>A_spisak!J48</f>
        <v>0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>
        <f t="shared" si="2"/>
        <v>0</v>
      </c>
      <c r="U63" s="11" t="str">
        <f t="shared" si="3"/>
        <v>F</v>
      </c>
    </row>
    <row r="64" spans="1:21" x14ac:dyDescent="0.2">
      <c r="A64" s="69">
        <f>A_spisak!I49</f>
        <v>0</v>
      </c>
      <c r="B64" s="6">
        <f>A_spisak!J49</f>
        <v>0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</row>
    <row r="65" spans="1:21" x14ac:dyDescent="0.2">
      <c r="A65" s="69">
        <f>A_spisak!I50</f>
        <v>0</v>
      </c>
      <c r="B65" s="6">
        <f>A_spisak!J50</f>
        <v>0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</row>
    <row r="66" spans="1:21" x14ac:dyDescent="0.2">
      <c r="A66" s="69">
        <f>A_spisak!I51</f>
        <v>0</v>
      </c>
      <c r="B66" s="6">
        <f>A_spisak!J51</f>
        <v>0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</row>
    <row r="67" spans="1:21" x14ac:dyDescent="0.2">
      <c r="A67" s="69">
        <f>A_spisak!I52</f>
        <v>0</v>
      </c>
      <c r="B67" s="6">
        <f>A_spisak!J52</f>
        <v>0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</row>
    <row r="68" spans="1:21" x14ac:dyDescent="0.2">
      <c r="A68" s="69">
        <f>A_spisak!I53</f>
        <v>0</v>
      </c>
      <c r="B68" s="6">
        <f>A_spisak!J53</f>
        <v>0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</row>
    <row r="69" spans="1:21" x14ac:dyDescent="0.2">
      <c r="A69" s="69">
        <f>A_spisak!I54</f>
        <v>0</v>
      </c>
      <c r="B69" s="6">
        <f>A_spisak!J54</f>
        <v>0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</row>
    <row r="70" spans="1:21" x14ac:dyDescent="0.2">
      <c r="A70" s="69">
        <f>A_spisak!I55</f>
        <v>0</v>
      </c>
      <c r="B70" s="6">
        <f>A_spisak!J55</f>
        <v>0</v>
      </c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>
        <f t="shared" si="2"/>
        <v>0</v>
      </c>
      <c r="U70" s="11" t="str">
        <f t="shared" si="3"/>
        <v>F</v>
      </c>
    </row>
    <row r="71" spans="1:21" x14ac:dyDescent="0.2">
      <c r="A71" s="69">
        <f>A_spisak!I56</f>
        <v>0</v>
      </c>
      <c r="B71" s="6">
        <f>A_spisak!J56</f>
        <v>0</v>
      </c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>
        <f t="shared" si="2"/>
        <v>0</v>
      </c>
      <c r="U71" s="11" t="str">
        <f t="shared" si="3"/>
        <v>F</v>
      </c>
    </row>
    <row r="72" spans="1:21" x14ac:dyDescent="0.2">
      <c r="A72" s="69">
        <f>A_spisak!I57</f>
        <v>0</v>
      </c>
      <c r="B72" s="6">
        <f>A_spisak!J57</f>
        <v>0</v>
      </c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>
        <f t="shared" si="2"/>
        <v>0</v>
      </c>
      <c r="U72" s="11" t="str">
        <f t="shared" si="3"/>
        <v>F</v>
      </c>
    </row>
    <row r="73" spans="1:21" x14ac:dyDescent="0.2">
      <c r="A73" s="69">
        <f>A_spisak!I58</f>
        <v>0</v>
      </c>
      <c r="B73" s="6">
        <f>A_spisak!J58</f>
        <v>0</v>
      </c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>
        <f t="shared" si="2"/>
        <v>0</v>
      </c>
      <c r="U73" s="11" t="str">
        <f t="shared" si="3"/>
        <v>F</v>
      </c>
    </row>
    <row r="74" spans="1:21" x14ac:dyDescent="0.2">
      <c r="A74" s="69">
        <f>A_spisak!I59</f>
        <v>0</v>
      </c>
      <c r="B74" s="6">
        <f>A_spisak!J59</f>
        <v>0</v>
      </c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>
        <f t="shared" si="2"/>
        <v>0</v>
      </c>
      <c r="U74" s="11" t="str">
        <f t="shared" si="3"/>
        <v>F</v>
      </c>
    </row>
    <row r="75" spans="1:21" x14ac:dyDescent="0.2">
      <c r="A75" s="69">
        <f>A_spisak!I60</f>
        <v>0</v>
      </c>
      <c r="B75" s="6">
        <f>A_spisak!J60</f>
        <v>0</v>
      </c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>
        <f t="shared" si="2"/>
        <v>0</v>
      </c>
      <c r="U75" s="11" t="str">
        <f t="shared" si="3"/>
        <v>F</v>
      </c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138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129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4"/>
  <sheetViews>
    <sheetView zoomScaleNormal="100" workbookViewId="0">
      <selection activeCell="K11" sqref="K1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49</v>
      </c>
      <c r="B2" s="139"/>
      <c r="C2" s="139"/>
      <c r="D2" s="139"/>
      <c r="E2" s="139"/>
      <c r="F2" s="139"/>
    </row>
    <row r="3" spans="1:6" ht="27" customHeight="1" x14ac:dyDescent="0.2">
      <c r="A3" s="140" t="s">
        <v>21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144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C_predlog!A8</f>
        <v>1/2020</v>
      </c>
      <c r="B8" s="153" t="str">
        <f>C_predlog!B8</f>
        <v>Jovanović Filip</v>
      </c>
      <c r="C8" s="154"/>
      <c r="D8" s="85">
        <f>SUM(C_predlog!O8:Q8)</f>
        <v>58</v>
      </c>
      <c r="E8" s="85">
        <f>MAX(C_predlog!R8:S8)</f>
        <v>38</v>
      </c>
      <c r="F8" s="19" t="str">
        <f>C_predlog!U8</f>
        <v>A</v>
      </c>
    </row>
    <row r="9" spans="1:6" ht="12.75" customHeight="1" x14ac:dyDescent="0.2">
      <c r="A9" s="37" t="str">
        <f>C_predlog!A9</f>
        <v>2/2020</v>
      </c>
      <c r="B9" s="153" t="str">
        <f>C_predlog!B9</f>
        <v>Veljović Matija</v>
      </c>
      <c r="C9" s="154"/>
      <c r="D9" s="85">
        <f>SUM(C_predlog!O9:Q9)</f>
        <v>40</v>
      </c>
      <c r="E9" s="85">
        <f>MAX(C_predlog!R9:S9)</f>
        <v>23</v>
      </c>
      <c r="F9" s="19" t="str">
        <f>C_predlog!U9</f>
        <v>D</v>
      </c>
    </row>
    <row r="10" spans="1:6" ht="12.75" customHeight="1" x14ac:dyDescent="0.2">
      <c r="A10" s="37" t="str">
        <f>C_predlog!A10</f>
        <v>3/2020</v>
      </c>
      <c r="B10" s="153" t="str">
        <f>C_predlog!B10</f>
        <v>Nikolić Nikolina</v>
      </c>
      <c r="C10" s="154"/>
      <c r="D10" s="85">
        <f>SUM(C_predlog!O10:Q10)</f>
        <v>38</v>
      </c>
      <c r="E10" s="85">
        <f>MAX(C_predlog!R10:S10)</f>
        <v>22</v>
      </c>
      <c r="F10" s="19" t="str">
        <f>C_predlog!U10</f>
        <v>D</v>
      </c>
    </row>
    <row r="11" spans="1:6" ht="12.75" customHeight="1" x14ac:dyDescent="0.2">
      <c r="A11" s="37" t="str">
        <f>C_predlog!A11</f>
        <v>4/2020</v>
      </c>
      <c r="B11" s="153" t="str">
        <f>C_predlog!B11</f>
        <v>Jocović Mihailo</v>
      </c>
      <c r="C11" s="154"/>
      <c r="D11" s="85">
        <f>SUM(C_predlog!O11:Q11)</f>
        <v>42</v>
      </c>
      <c r="E11" s="85">
        <f>MAX(C_predlog!R11:S11)</f>
        <v>28</v>
      </c>
      <c r="F11" s="19" t="str">
        <f>C_predlog!U11</f>
        <v>C</v>
      </c>
    </row>
    <row r="12" spans="1:6" ht="12.75" customHeight="1" x14ac:dyDescent="0.2">
      <c r="A12" s="37" t="str">
        <f>C_predlog!A12</f>
        <v>5/2020</v>
      </c>
      <c r="B12" s="153" t="str">
        <f>C_predlog!B12</f>
        <v>Dragišić Nemanja</v>
      </c>
      <c r="C12" s="154"/>
      <c r="D12" s="85">
        <f>SUM(C_predlog!O12:Q12)</f>
        <v>58</v>
      </c>
      <c r="E12" s="85">
        <f>MAX(C_predlog!R12:S12)</f>
        <v>40</v>
      </c>
      <c r="F12" s="19" t="str">
        <f>C_predlog!U12</f>
        <v>A</v>
      </c>
    </row>
    <row r="13" spans="1:6" ht="12.75" customHeight="1" x14ac:dyDescent="0.2">
      <c r="A13" s="37" t="str">
        <f>C_predlog!A13</f>
        <v>6/2020</v>
      </c>
      <c r="B13" s="153" t="str">
        <f>C_predlog!B13</f>
        <v>Ivanović Ksenija</v>
      </c>
      <c r="C13" s="154"/>
      <c r="D13" s="85">
        <f>SUM(C_predlog!O13:Q13)</f>
        <v>0</v>
      </c>
      <c r="E13" s="85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7/2020</v>
      </c>
      <c r="B14" s="153" t="str">
        <f>C_predlog!B14</f>
        <v>Mrdak Matija</v>
      </c>
      <c r="C14" s="154"/>
      <c r="D14" s="85">
        <f>SUM(C_predlog!O14:Q14)</f>
        <v>0</v>
      </c>
      <c r="E14" s="85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8/2020</v>
      </c>
      <c r="B15" s="153" t="str">
        <f>C_predlog!B15</f>
        <v>Murišić Luka</v>
      </c>
      <c r="C15" s="154"/>
      <c r="D15" s="85">
        <f>SUM(C_predlog!O15:Q15)</f>
        <v>47</v>
      </c>
      <c r="E15" s="85">
        <f>MAX(C_predlog!R15:S15)</f>
        <v>19</v>
      </c>
      <c r="F15" s="19" t="str">
        <f>C_predlog!U15</f>
        <v>D</v>
      </c>
    </row>
    <row r="16" spans="1:6" ht="12.75" customHeight="1" x14ac:dyDescent="0.2">
      <c r="A16" s="37" t="str">
        <f>C_predlog!A16</f>
        <v>9/2020</v>
      </c>
      <c r="B16" s="153" t="str">
        <f>C_predlog!B16</f>
        <v>Bošković Jovana</v>
      </c>
      <c r="C16" s="154"/>
      <c r="D16" s="85">
        <f>SUM(C_predlog!O16:Q16)</f>
        <v>54</v>
      </c>
      <c r="E16" s="85">
        <f>MAX(C_predlog!R16:S16)</f>
        <v>26</v>
      </c>
      <c r="F16" s="19" t="str">
        <f>C_predlog!U16</f>
        <v>B</v>
      </c>
    </row>
    <row r="17" spans="1:6" ht="12.75" customHeight="1" x14ac:dyDescent="0.2">
      <c r="A17" s="37" t="str">
        <f>C_predlog!A17</f>
        <v>10/2020</v>
      </c>
      <c r="B17" s="153" t="str">
        <f>C_predlog!B17</f>
        <v>Dajković Balša</v>
      </c>
      <c r="C17" s="154"/>
      <c r="D17" s="85">
        <f>SUM(C_predlog!O17:Q17)</f>
        <v>52</v>
      </c>
      <c r="E17" s="85">
        <f>MAX(C_predlog!R17:S17)</f>
        <v>20</v>
      </c>
      <c r="F17" s="19" t="str">
        <f>C_predlog!U17</f>
        <v>C</v>
      </c>
    </row>
    <row r="18" spans="1:6" ht="12.75" customHeight="1" x14ac:dyDescent="0.2">
      <c r="A18" s="37" t="str">
        <f>C_predlog!A18</f>
        <v>13/2020</v>
      </c>
      <c r="B18" s="153" t="str">
        <f>C_predlog!B18</f>
        <v>Popović Teodora</v>
      </c>
      <c r="C18" s="154"/>
      <c r="D18" s="85">
        <f>SUM(C_predlog!O18:Q18)</f>
        <v>32</v>
      </c>
      <c r="E18" s="85">
        <f>MAX(C_predlog!R18:S18)</f>
        <v>22</v>
      </c>
      <c r="F18" s="19" t="str">
        <f>C_predlog!U18</f>
        <v>E</v>
      </c>
    </row>
    <row r="19" spans="1:6" ht="12.75" customHeight="1" x14ac:dyDescent="0.2">
      <c r="A19" s="37" t="str">
        <f>C_predlog!A19</f>
        <v>15/2020</v>
      </c>
      <c r="B19" s="153" t="str">
        <f>C_predlog!B19</f>
        <v>Radović Simo</v>
      </c>
      <c r="C19" s="154"/>
      <c r="D19" s="85">
        <f>SUM(C_predlog!O19:Q19)</f>
        <v>28</v>
      </c>
      <c r="E19" s="85">
        <f>MAX(C_predlog!R19:S19)</f>
        <v>22</v>
      </c>
      <c r="F19" s="19" t="str">
        <f>C_predlog!U19</f>
        <v>E</v>
      </c>
    </row>
    <row r="20" spans="1:6" ht="12.75" customHeight="1" x14ac:dyDescent="0.2">
      <c r="A20" s="37" t="str">
        <f>C_predlog!A20</f>
        <v>16/2020</v>
      </c>
      <c r="B20" s="153" t="str">
        <f>C_predlog!B20</f>
        <v>Alković Mia</v>
      </c>
      <c r="C20" s="154"/>
      <c r="D20" s="85">
        <f>SUM(C_predlog!O20:Q20)</f>
        <v>44</v>
      </c>
      <c r="E20" s="85">
        <f>MAX(C_predlog!R20:S20)</f>
        <v>28</v>
      </c>
      <c r="F20" s="19" t="str">
        <f>C_predlog!U20</f>
        <v>C</v>
      </c>
    </row>
    <row r="21" spans="1:6" ht="12.75" customHeight="1" x14ac:dyDescent="0.2">
      <c r="A21" s="37" t="str">
        <f>C_predlog!A21</f>
        <v>17/2020</v>
      </c>
      <c r="B21" s="153" t="str">
        <f>C_predlog!B21</f>
        <v>Radulović Lazar</v>
      </c>
      <c r="C21" s="154"/>
      <c r="D21" s="85">
        <f>SUM(C_predlog!O21:Q21)</f>
        <v>0</v>
      </c>
      <c r="E21" s="85">
        <f>MAX(C_predlog!R21:S21)</f>
        <v>0</v>
      </c>
      <c r="F21" s="19" t="str">
        <f>C_predlog!U21</f>
        <v>F</v>
      </c>
    </row>
    <row r="22" spans="1:6" ht="12.75" customHeight="1" x14ac:dyDescent="0.2">
      <c r="A22" s="37" t="str">
        <f>C_predlog!A22</f>
        <v>18/2020</v>
      </c>
      <c r="B22" s="153" t="str">
        <f>C_predlog!B22</f>
        <v>Đilas Strahinja</v>
      </c>
      <c r="C22" s="154"/>
      <c r="D22" s="85">
        <f>SUM(C_predlog!O22:Q22)</f>
        <v>43</v>
      </c>
      <c r="E22" s="85">
        <f>MAX(C_predlog!R22:S22)</f>
        <v>23</v>
      </c>
      <c r="F22" s="19" t="str">
        <f>C_predlog!U22</f>
        <v>D</v>
      </c>
    </row>
    <row r="23" spans="1:6" ht="12.75" customHeight="1" x14ac:dyDescent="0.2">
      <c r="A23" s="37" t="str">
        <f>C_predlog!A23</f>
        <v>19/2020</v>
      </c>
      <c r="B23" s="153" t="str">
        <f>C_predlog!B23</f>
        <v>Rakočević Jana</v>
      </c>
      <c r="C23" s="154"/>
      <c r="D23" s="85">
        <f>SUM(C_predlog!O23:Q23)</f>
        <v>53</v>
      </c>
      <c r="E23" s="85">
        <f>MAX(C_predlog!R23:S23)</f>
        <v>40</v>
      </c>
      <c r="F23" s="19" t="str">
        <f>C_predlog!U23</f>
        <v>A</v>
      </c>
    </row>
    <row r="24" spans="1:6" ht="12.75" customHeight="1" x14ac:dyDescent="0.2">
      <c r="A24" s="37" t="str">
        <f>C_predlog!A24</f>
        <v>20/2020</v>
      </c>
      <c r="B24" s="153" t="str">
        <f>C_predlog!B24</f>
        <v>Milačić Marija</v>
      </c>
      <c r="C24" s="154"/>
      <c r="D24" s="85">
        <f>SUM(C_predlog!O24:Q24)</f>
        <v>40</v>
      </c>
      <c r="E24" s="85">
        <f>MAX(C_predlog!R24:S24)</f>
        <v>25</v>
      </c>
      <c r="F24" s="19" t="str">
        <f>C_predlog!U24</f>
        <v>D</v>
      </c>
    </row>
    <row r="25" spans="1:6" ht="12.75" customHeight="1" x14ac:dyDescent="0.2">
      <c r="A25" s="37" t="str">
        <f>C_predlog!A25</f>
        <v>21/2020</v>
      </c>
      <c r="B25" s="153" t="str">
        <f>C_predlog!B25</f>
        <v>Jović Milica</v>
      </c>
      <c r="C25" s="154"/>
      <c r="D25" s="85">
        <f>SUM(C_predlog!O25:Q25)</f>
        <v>57</v>
      </c>
      <c r="E25" s="85">
        <f>MAX(C_predlog!R25:S25)</f>
        <v>27</v>
      </c>
      <c r="F25" s="19" t="str">
        <f>C_predlog!U25</f>
        <v>B</v>
      </c>
    </row>
    <row r="26" spans="1:6" ht="12.75" customHeight="1" x14ac:dyDescent="0.2">
      <c r="A26" s="37" t="str">
        <f>C_predlog!A26</f>
        <v>22/2020</v>
      </c>
      <c r="B26" s="153" t="str">
        <f>C_predlog!B26</f>
        <v>Kankaraš Milutin</v>
      </c>
      <c r="C26" s="154"/>
      <c r="D26" s="85">
        <f>SUM(C_predlog!O26:Q26)</f>
        <v>35</v>
      </c>
      <c r="E26" s="85">
        <f>MAX(C_predlog!R26:S26)</f>
        <v>20</v>
      </c>
      <c r="F26" s="19" t="str">
        <f>C_predlog!U26</f>
        <v>E</v>
      </c>
    </row>
    <row r="27" spans="1:6" ht="12.75" customHeight="1" x14ac:dyDescent="0.2">
      <c r="A27" s="37" t="str">
        <f>C_predlog!A27</f>
        <v>23/2020</v>
      </c>
      <c r="B27" s="153" t="str">
        <f>C_predlog!B27</f>
        <v>Grdinić Nevena</v>
      </c>
      <c r="C27" s="154"/>
      <c r="D27" s="85">
        <f>SUM(C_predlog!O27:Q27)</f>
        <v>0</v>
      </c>
      <c r="E27" s="85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24/2020</v>
      </c>
      <c r="B28" s="153" t="str">
        <f>C_predlog!B28</f>
        <v>Raičević Mia</v>
      </c>
      <c r="C28" s="154"/>
      <c r="D28" s="85">
        <f>SUM(C_predlog!O28:Q28)</f>
        <v>35</v>
      </c>
      <c r="E28" s="85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25/2020</v>
      </c>
      <c r="B29" s="153" t="str">
        <f>C_predlog!B29</f>
        <v>Bubanja Balša</v>
      </c>
      <c r="C29" s="154"/>
      <c r="D29" s="85">
        <f>SUM(C_predlog!O29:Q29)</f>
        <v>52</v>
      </c>
      <c r="E29" s="85">
        <f>MAX(C_predlog!R29:S29)</f>
        <v>34</v>
      </c>
      <c r="F29" s="19" t="str">
        <f>C_predlog!U29</f>
        <v>B</v>
      </c>
    </row>
    <row r="30" spans="1:6" ht="12.75" customHeight="1" x14ac:dyDescent="0.2">
      <c r="A30" s="37" t="str">
        <f>C_predlog!A30</f>
        <v>26/2020</v>
      </c>
      <c r="B30" s="153" t="str">
        <f>C_predlog!B30</f>
        <v>Marković Danilo</v>
      </c>
      <c r="C30" s="154"/>
      <c r="D30" s="85">
        <f>SUM(C_predlog!O30:Q30)</f>
        <v>46</v>
      </c>
      <c r="E30" s="85">
        <f>MAX(C_predlog!R30:S30)</f>
        <v>28</v>
      </c>
      <c r="F30" s="19" t="str">
        <f>C_predlog!U30</f>
        <v>C</v>
      </c>
    </row>
    <row r="31" spans="1:6" ht="12.75" customHeight="1" x14ac:dyDescent="0.2">
      <c r="A31" s="37" t="str">
        <f>C_predlog!A31</f>
        <v>27/2020</v>
      </c>
      <c r="B31" s="153" t="str">
        <f>C_predlog!B31</f>
        <v>Šćekić Nikolina</v>
      </c>
      <c r="C31" s="154"/>
      <c r="D31" s="85">
        <f>SUM(C_predlog!O31:Q31)</f>
        <v>41</v>
      </c>
      <c r="E31" s="85">
        <f>MAX(C_predlog!R31:S31)</f>
        <v>20</v>
      </c>
      <c r="F31" s="19" t="str">
        <f>C_predlog!U31</f>
        <v>D</v>
      </c>
    </row>
    <row r="32" spans="1:6" ht="12.75" customHeight="1" x14ac:dyDescent="0.2">
      <c r="A32" s="37" t="str">
        <f>C_predlog!A32</f>
        <v>28/2020</v>
      </c>
      <c r="B32" s="153" t="str">
        <f>C_predlog!B32</f>
        <v>Petrušić Ana</v>
      </c>
      <c r="C32" s="154"/>
      <c r="D32" s="85">
        <f>SUM(C_predlog!O32:Q32)</f>
        <v>20</v>
      </c>
      <c r="E32" s="85">
        <f>MAX(C_predlog!R32:S32)</f>
        <v>30</v>
      </c>
      <c r="F32" s="19" t="str">
        <f>C_predlog!U32</f>
        <v>E</v>
      </c>
    </row>
    <row r="33" spans="1:6" ht="12.75" customHeight="1" x14ac:dyDescent="0.2">
      <c r="A33" s="37" t="str">
        <f>C_predlog!A33</f>
        <v>29/2020</v>
      </c>
      <c r="B33" s="153" t="str">
        <f>C_predlog!B33</f>
        <v>Popović Luka</v>
      </c>
      <c r="C33" s="154"/>
      <c r="D33" s="85">
        <f>SUM(C_predlog!O33:Q33)</f>
        <v>44</v>
      </c>
      <c r="E33" s="85">
        <f>MAX(C_predlog!R33:S33)</f>
        <v>16</v>
      </c>
      <c r="F33" s="19" t="str">
        <f>C_predlog!U33</f>
        <v>D</v>
      </c>
    </row>
    <row r="34" spans="1:6" ht="12.75" customHeight="1" x14ac:dyDescent="0.2">
      <c r="A34" s="37" t="str">
        <f>C_predlog!A34</f>
        <v>30/2020</v>
      </c>
      <c r="B34" s="153" t="str">
        <f>C_predlog!B34</f>
        <v>Aničić Sara</v>
      </c>
      <c r="C34" s="154"/>
      <c r="D34" s="85">
        <f>SUM(C_predlog!O34:Q34)</f>
        <v>44</v>
      </c>
      <c r="E34" s="85">
        <f>MAX(C_predlog!R34:S34)</f>
        <v>32</v>
      </c>
      <c r="F34" s="19" t="str">
        <f>C_predlog!U34</f>
        <v>C</v>
      </c>
    </row>
    <row r="35" spans="1:6" ht="12.75" customHeight="1" x14ac:dyDescent="0.2">
      <c r="A35" s="37" t="str">
        <f>C_predlog!A35</f>
        <v>31/2020</v>
      </c>
      <c r="B35" s="153" t="str">
        <f>C_predlog!B35</f>
        <v>Tovjanin Luka</v>
      </c>
      <c r="C35" s="154"/>
      <c r="D35" s="85">
        <f>SUM(C_predlog!O35:Q35)</f>
        <v>55</v>
      </c>
      <c r="E35" s="85">
        <f>MAX(C_predlog!R35:S35)</f>
        <v>16</v>
      </c>
      <c r="F35" s="19" t="str">
        <f>C_predlog!U35</f>
        <v>C</v>
      </c>
    </row>
    <row r="36" spans="1:6" ht="12.75" customHeight="1" x14ac:dyDescent="0.2">
      <c r="A36" s="37" t="str">
        <f>C_predlog!A36</f>
        <v>32/2020</v>
      </c>
      <c r="B36" s="153" t="str">
        <f>C_predlog!B36</f>
        <v>Klimenko Nikola</v>
      </c>
      <c r="C36" s="154"/>
      <c r="D36" s="85">
        <f>SUM(C_predlog!O36:Q36)</f>
        <v>42</v>
      </c>
      <c r="E36" s="85">
        <f>MAX(C_predlog!R36:S36)</f>
        <v>18</v>
      </c>
      <c r="F36" s="19" t="str">
        <f>C_predlog!U36</f>
        <v>D</v>
      </c>
    </row>
    <row r="37" spans="1:6" ht="12.75" customHeight="1" x14ac:dyDescent="0.2">
      <c r="A37" s="37" t="str">
        <f>C_predlog!A37</f>
        <v>33/2020</v>
      </c>
      <c r="B37" s="153" t="str">
        <f>C_predlog!B37</f>
        <v>Vujičić Đorđe</v>
      </c>
      <c r="C37" s="154"/>
      <c r="D37" s="85">
        <f>SUM(C_predlog!O37:Q37)</f>
        <v>52</v>
      </c>
      <c r="E37" s="85">
        <f>MAX(C_predlog!R37:S37)</f>
        <v>30</v>
      </c>
      <c r="F37" s="19" t="str">
        <f>C_predlog!U37</f>
        <v>B</v>
      </c>
    </row>
    <row r="38" spans="1:6" ht="12.75" customHeight="1" x14ac:dyDescent="0.2">
      <c r="A38" s="58" t="str">
        <f>C_predlog!A47</f>
        <v>34/2020</v>
      </c>
      <c r="B38" s="153" t="str">
        <f>C_predlog!B47</f>
        <v>Todorović Nikola</v>
      </c>
      <c r="C38" s="154"/>
      <c r="D38" s="85">
        <f>SUM(C_predlog!O47:Q47)</f>
        <v>25</v>
      </c>
      <c r="E38" s="85">
        <f>MAX(C_predlog!R47:S47)</f>
        <v>25</v>
      </c>
      <c r="F38" s="19" t="str">
        <f>C_predlog!U47</f>
        <v>E</v>
      </c>
    </row>
    <row r="39" spans="1:6" ht="12.75" customHeight="1" x14ac:dyDescent="0.2">
      <c r="A39" s="58" t="str">
        <f>C_predlog!A48</f>
        <v>35/2020</v>
      </c>
      <c r="B39" s="153" t="str">
        <f>C_predlog!B48</f>
        <v>Bulajić Ivana</v>
      </c>
      <c r="C39" s="154"/>
      <c r="D39" s="85">
        <f>SUM(C_predlog!O48:Q48)</f>
        <v>39</v>
      </c>
      <c r="E39" s="85">
        <f>MAX(C_predlog!R48:S48)</f>
        <v>31</v>
      </c>
      <c r="F39" s="19" t="str">
        <f>C_predlog!U48</f>
        <v>C</v>
      </c>
    </row>
    <row r="40" spans="1:6" ht="12.75" customHeight="1" x14ac:dyDescent="0.2">
      <c r="A40" s="58" t="str">
        <f>C_predlog!A49</f>
        <v>36/2020</v>
      </c>
      <c r="B40" s="153" t="str">
        <f>C_predlog!B49</f>
        <v>Vesković Tea</v>
      </c>
      <c r="C40" s="154"/>
      <c r="D40" s="85">
        <f>SUM(C_predlog!O49:Q49)</f>
        <v>53</v>
      </c>
      <c r="E40" s="85">
        <f>MAX(C_predlog!R49:S49)</f>
        <v>0</v>
      </c>
      <c r="F40" s="19" t="str">
        <f>C_predlog!U49</f>
        <v>E</v>
      </c>
    </row>
    <row r="41" spans="1:6" ht="12.75" customHeight="1" x14ac:dyDescent="0.2">
      <c r="A41" s="58" t="str">
        <f>C_predlog!A50</f>
        <v>37/2020</v>
      </c>
      <c r="B41" s="153" t="str">
        <f>C_predlog!B50</f>
        <v>Mrdović Andrea</v>
      </c>
      <c r="C41" s="154"/>
      <c r="D41" s="85">
        <f>SUM(C_predlog!O50:Q50)</f>
        <v>50</v>
      </c>
      <c r="E41" s="85">
        <f>MAX(C_predlog!R50:S50)</f>
        <v>22</v>
      </c>
      <c r="F41" s="19" t="str">
        <f>C_predlog!U50</f>
        <v>C</v>
      </c>
    </row>
    <row r="42" spans="1:6" ht="12.75" customHeight="1" x14ac:dyDescent="0.2">
      <c r="A42" s="58" t="str">
        <f>C_predlog!A51</f>
        <v>38/2020</v>
      </c>
      <c r="B42" s="153" t="str">
        <f>C_predlog!B51</f>
        <v>Jovanović Lucija</v>
      </c>
      <c r="C42" s="154"/>
      <c r="D42" s="85">
        <f>SUM(C_predlog!O51:Q51)</f>
        <v>51</v>
      </c>
      <c r="E42" s="85">
        <f>MAX(C_predlog!R51:S51)</f>
        <v>25</v>
      </c>
      <c r="F42" s="19" t="str">
        <f>C_predlog!U51</f>
        <v>C</v>
      </c>
    </row>
    <row r="43" spans="1:6" ht="12.75" customHeight="1" x14ac:dyDescent="0.2">
      <c r="A43" s="58" t="str">
        <f>C_predlog!A52</f>
        <v>39/2020</v>
      </c>
      <c r="B43" s="153" t="str">
        <f>C_predlog!B52</f>
        <v>Brnović Matija</v>
      </c>
      <c r="C43" s="154"/>
      <c r="D43" s="85">
        <f>SUM(C_predlog!O52:Q52)</f>
        <v>42</v>
      </c>
      <c r="E43" s="85">
        <f>MAX(C_predlog!R52:S52)</f>
        <v>18</v>
      </c>
      <c r="F43" s="19" t="str">
        <f>C_predlog!U52</f>
        <v>D</v>
      </c>
    </row>
    <row r="44" spans="1:6" ht="12.75" customHeight="1" x14ac:dyDescent="0.2">
      <c r="A44" s="58" t="str">
        <f>C_predlog!A53</f>
        <v>40/2020</v>
      </c>
      <c r="B44" s="153" t="str">
        <f>C_predlog!B53</f>
        <v>Raičević Sara</v>
      </c>
      <c r="C44" s="154"/>
      <c r="D44" s="85">
        <f>SUM(C_predlog!O53:Q53)</f>
        <v>56</v>
      </c>
      <c r="E44" s="85">
        <f>MAX(C_predlog!R53:S53)</f>
        <v>25</v>
      </c>
      <c r="F44" s="19" t="str">
        <f>C_predlog!U53</f>
        <v>B</v>
      </c>
    </row>
    <row r="45" spans="1:6" ht="12.75" customHeight="1" x14ac:dyDescent="0.2">
      <c r="A45" s="58" t="str">
        <f>C_predlog!A54</f>
        <v>41/2020</v>
      </c>
      <c r="B45" s="153" t="str">
        <f>C_predlog!B54</f>
        <v>Nikolić Dušan</v>
      </c>
      <c r="C45" s="154"/>
      <c r="D45" s="85">
        <f>SUM(C_predlog!O54:Q54)</f>
        <v>0</v>
      </c>
      <c r="E45" s="85">
        <f>MAX(C_predlog!R54:S54)</f>
        <v>0</v>
      </c>
      <c r="F45" s="19" t="str">
        <f>C_predlog!U54</f>
        <v>F</v>
      </c>
    </row>
    <row r="46" spans="1:6" ht="12.75" customHeight="1" x14ac:dyDescent="0.2">
      <c r="A46" s="58" t="str">
        <f>C_predlog!A55</f>
        <v>42/2020</v>
      </c>
      <c r="B46" s="153" t="str">
        <f>C_predlog!B55</f>
        <v>Ćetković Ivona</v>
      </c>
      <c r="C46" s="154"/>
      <c r="D46" s="85">
        <f>SUM(C_predlog!O55:Q55)</f>
        <v>43</v>
      </c>
      <c r="E46" s="85">
        <f>MAX(C_predlog!R55:S55)</f>
        <v>23</v>
      </c>
      <c r="F46" s="19" t="str">
        <f>C_predlog!U55</f>
        <v>D</v>
      </c>
    </row>
    <row r="47" spans="1:6" ht="12.75" customHeight="1" x14ac:dyDescent="0.2">
      <c r="A47" s="58" t="str">
        <f>C_predlog!A56</f>
        <v>43/2020</v>
      </c>
      <c r="B47" s="153" t="str">
        <f>C_predlog!B56</f>
        <v>Knežević Pavle</v>
      </c>
      <c r="C47" s="154"/>
      <c r="D47" s="85">
        <f>SUM(C_predlog!O56:Q56)</f>
        <v>41</v>
      </c>
      <c r="E47" s="85">
        <f>MAX(C_predlog!R56:S56)</f>
        <v>20</v>
      </c>
      <c r="F47" s="19" t="str">
        <f>C_predlog!U56</f>
        <v>D</v>
      </c>
    </row>
    <row r="48" spans="1:6" ht="12.75" customHeight="1" x14ac:dyDescent="0.2">
      <c r="A48" s="58" t="str">
        <f>C_predlog!A57</f>
        <v>44/2020</v>
      </c>
      <c r="B48" s="153" t="str">
        <f>C_predlog!B57</f>
        <v>Simonović Radivoje</v>
      </c>
      <c r="C48" s="154"/>
      <c r="D48" s="85">
        <f>SUM(C_predlog!O57:Q57)</f>
        <v>42</v>
      </c>
      <c r="E48" s="85">
        <f>MAX(C_predlog!R57:S57)</f>
        <v>28</v>
      </c>
      <c r="F48" s="19" t="str">
        <f>C_predlog!U57</f>
        <v>C</v>
      </c>
    </row>
    <row r="49" spans="1:6" ht="12.75" customHeight="1" x14ac:dyDescent="0.2">
      <c r="A49" s="58" t="str">
        <f>C_predlog!A58</f>
        <v>45/2020</v>
      </c>
      <c r="B49" s="153" t="str">
        <f>C_predlog!B58</f>
        <v>Hot Hamza</v>
      </c>
      <c r="C49" s="154"/>
      <c r="D49" s="85">
        <f>SUM(C_predlog!O58:Q58)</f>
        <v>58</v>
      </c>
      <c r="E49" s="85">
        <f>MAX(C_predlog!R58:S58)</f>
        <v>17</v>
      </c>
      <c r="F49" s="19" t="str">
        <f>C_predlog!U58</f>
        <v>C</v>
      </c>
    </row>
    <row r="50" spans="1:6" ht="12.75" customHeight="1" x14ac:dyDescent="0.2">
      <c r="A50" s="58" t="str">
        <f>C_predlog!A59</f>
        <v>46/2020</v>
      </c>
      <c r="B50" s="153" t="str">
        <f>C_predlog!B59</f>
        <v>Vuković Jovan</v>
      </c>
      <c r="C50" s="154"/>
      <c r="D50" s="85">
        <f>SUM(C_predlog!O59:Q59)</f>
        <v>43</v>
      </c>
      <c r="E50" s="85">
        <f>MAX(C_predlog!R59:S59)</f>
        <v>19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49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21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144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 t="str">
        <f>C_predlog!A60</f>
        <v>47/2020</v>
      </c>
      <c r="B60" s="153" t="str">
        <f>C_predlog!B60</f>
        <v>Pehar Dragan</v>
      </c>
      <c r="C60" s="154"/>
      <c r="D60" s="85">
        <f>SUM(C_predlog!O60:Q60)</f>
        <v>16</v>
      </c>
      <c r="E60" s="85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48/2020</v>
      </c>
      <c r="B61" s="153" t="str">
        <f>C_predlog!B61</f>
        <v>Bazović Pavle</v>
      </c>
      <c r="C61" s="154"/>
      <c r="D61" s="85">
        <f>SUM(C_predlog!O61:Q61)</f>
        <v>47</v>
      </c>
      <c r="E61" s="85">
        <f>MAX(C_predlog!R61:S61)</f>
        <v>35</v>
      </c>
      <c r="F61" s="19" t="str">
        <f>C_predlog!U61</f>
        <v>B</v>
      </c>
    </row>
    <row r="62" spans="1:6" x14ac:dyDescent="0.2">
      <c r="A62" s="37" t="str">
        <f>C_predlog!A62</f>
        <v>49/2020</v>
      </c>
      <c r="B62" s="153" t="str">
        <f>C_predlog!B62</f>
        <v>Perošević Jovan</v>
      </c>
      <c r="C62" s="154"/>
      <c r="D62" s="85">
        <f>SUM(C_predlog!O62:Q62)</f>
        <v>26</v>
      </c>
      <c r="E62" s="85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50/2020</v>
      </c>
      <c r="B63" s="153" t="str">
        <f>C_predlog!B63</f>
        <v>Stijović Vladana</v>
      </c>
      <c r="C63" s="154"/>
      <c r="D63" s="85">
        <f>SUM(C_predlog!O63:Q63)</f>
        <v>50</v>
      </c>
      <c r="E63" s="85">
        <f>MAX(C_predlog!R63:S63)</f>
        <v>20</v>
      </c>
      <c r="F63" s="19" t="str">
        <f>C_predlog!U63</f>
        <v>C</v>
      </c>
    </row>
    <row r="64" spans="1:6" x14ac:dyDescent="0.2">
      <c r="A64" s="37" t="str">
        <f>C_predlog!A64</f>
        <v>51/2020</v>
      </c>
      <c r="B64" s="153" t="str">
        <f>C_predlog!B64</f>
        <v>Đurković Balša</v>
      </c>
      <c r="C64" s="154"/>
      <c r="D64" s="85">
        <f>SUM(C_predlog!O64:Q64)</f>
        <v>28</v>
      </c>
      <c r="E64" s="85">
        <f>MAX(C_predlog!R64:S64)</f>
        <v>5</v>
      </c>
      <c r="F64" s="19" t="str">
        <f>C_predlog!U64</f>
        <v>F</v>
      </c>
    </row>
    <row r="65" spans="1:6" x14ac:dyDescent="0.2">
      <c r="A65" s="37" t="str">
        <f>C_predlog!A65</f>
        <v>54/2020</v>
      </c>
      <c r="B65" s="153" t="str">
        <f>C_predlog!B65</f>
        <v>Hadžajlić Emir</v>
      </c>
      <c r="C65" s="154"/>
      <c r="D65" s="85">
        <f>SUM(C_predlog!O65:Q65)</f>
        <v>57</v>
      </c>
      <c r="E65" s="85">
        <f>MAX(C_predlog!R65:S65)</f>
        <v>25</v>
      </c>
      <c r="F65" s="19" t="str">
        <f>C_predlog!U65</f>
        <v>B</v>
      </c>
    </row>
    <row r="66" spans="1:6" x14ac:dyDescent="0.2">
      <c r="A66" s="37" t="str">
        <f>C_predlog!A66</f>
        <v>55/2020</v>
      </c>
      <c r="B66" s="153" t="str">
        <f>C_predlog!B66</f>
        <v>Rašović Novo</v>
      </c>
      <c r="C66" s="154"/>
      <c r="D66" s="85">
        <f>SUM(C_predlog!O66:Q66)</f>
        <v>40</v>
      </c>
      <c r="E66" s="85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9/2019</v>
      </c>
      <c r="B67" s="153" t="str">
        <f>C_predlog!B67</f>
        <v>Orlandić Bodin</v>
      </c>
      <c r="C67" s="154"/>
      <c r="D67" s="85">
        <f>SUM(C_predlog!O67:Q67)</f>
        <v>43</v>
      </c>
      <c r="E67" s="85">
        <f>MAX(C_predlog!R67:S67)</f>
        <v>17</v>
      </c>
      <c r="F67" s="19" t="str">
        <f>C_predlog!U67</f>
        <v>D</v>
      </c>
    </row>
    <row r="68" spans="1:6" x14ac:dyDescent="0.2">
      <c r="A68" s="37" t="str">
        <f>C_predlog!A68</f>
        <v>30/2019</v>
      </c>
      <c r="B68" s="153" t="str">
        <f>C_predlog!B68</f>
        <v>Mirković Danilo</v>
      </c>
      <c r="C68" s="154"/>
      <c r="D68" s="85">
        <f>SUM(C_predlog!O68:Q68)</f>
        <v>0</v>
      </c>
      <c r="E68" s="85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45/2019</v>
      </c>
      <c r="B69" s="153" t="str">
        <f>C_predlog!B69</f>
        <v>Knežević Vuk</v>
      </c>
      <c r="C69" s="154"/>
      <c r="D69" s="85">
        <f>SUM(C_predlog!O69:Q69)</f>
        <v>50</v>
      </c>
      <c r="E69" s="85">
        <f>MAX(C_predlog!R69:S69)</f>
        <v>1</v>
      </c>
      <c r="F69" s="19" t="str">
        <f>C_predlog!U69</f>
        <v>E</v>
      </c>
    </row>
    <row r="70" spans="1:6" x14ac:dyDescent="0.2">
      <c r="A70" s="37"/>
      <c r="B70" s="153"/>
      <c r="C70" s="154"/>
      <c r="D70" s="57"/>
      <c r="E70" s="57"/>
      <c r="F70" s="19"/>
    </row>
    <row r="71" spans="1:6" x14ac:dyDescent="0.2">
      <c r="A71" s="37"/>
      <c r="B71" s="153"/>
      <c r="C71" s="154"/>
      <c r="D71" s="57"/>
      <c r="E71" s="57"/>
      <c r="F71" s="19"/>
    </row>
    <row r="72" spans="1:6" x14ac:dyDescent="0.2">
      <c r="A72" s="37"/>
      <c r="B72" s="153"/>
      <c r="C72" s="154"/>
      <c r="D72" s="57"/>
      <c r="E72" s="57"/>
      <c r="F72" s="19"/>
    </row>
    <row r="73" spans="1:6" x14ac:dyDescent="0.2">
      <c r="A73" s="37"/>
      <c r="B73" s="153"/>
      <c r="C73" s="154"/>
      <c r="D73" s="57"/>
      <c r="E73" s="57"/>
      <c r="F73" s="19"/>
    </row>
    <row r="74" spans="1:6" x14ac:dyDescent="0.2">
      <c r="A74" s="37"/>
      <c r="B74" s="153"/>
      <c r="C74" s="154"/>
      <c r="D74" s="57"/>
      <c r="E74" s="57"/>
      <c r="F74" s="19"/>
    </row>
    <row r="75" spans="1:6" x14ac:dyDescent="0.2">
      <c r="A75" s="37"/>
      <c r="B75" s="153"/>
      <c r="C75" s="154"/>
      <c r="D75" s="57"/>
      <c r="E75" s="57"/>
      <c r="F75" s="19"/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37"/>
      <c r="B93" s="153"/>
      <c r="C93" s="154"/>
      <c r="D93" s="57"/>
      <c r="E93" s="57"/>
      <c r="F93" s="19"/>
    </row>
    <row r="94" spans="1:6" x14ac:dyDescent="0.2">
      <c r="A94" s="37"/>
      <c r="B94" s="153"/>
      <c r="C94" s="154"/>
      <c r="D94" s="57"/>
      <c r="E94" s="57"/>
      <c r="F94" s="19"/>
    </row>
    <row r="95" spans="1:6" x14ac:dyDescent="0.2">
      <c r="A95" s="37"/>
      <c r="B95" s="153"/>
      <c r="C95" s="154"/>
      <c r="D95" s="57"/>
      <c r="E95" s="57"/>
      <c r="F95" s="19"/>
    </row>
    <row r="96" spans="1:6" x14ac:dyDescent="0.2">
      <c r="A96" s="37"/>
      <c r="B96" s="153"/>
      <c r="C96" s="154"/>
      <c r="D96" s="57"/>
      <c r="E96" s="57"/>
      <c r="F96" s="19"/>
    </row>
    <row r="97" spans="1:6" x14ac:dyDescent="0.2">
      <c r="A97" s="37"/>
      <c r="B97" s="153"/>
      <c r="C97" s="154"/>
      <c r="D97" s="57"/>
      <c r="E97" s="57"/>
      <c r="F97" s="19"/>
    </row>
    <row r="98" spans="1:6" x14ac:dyDescent="0.2">
      <c r="A98" s="37"/>
      <c r="B98" s="153"/>
      <c r="C98" s="154"/>
      <c r="D98" s="57"/>
      <c r="E98" s="57"/>
      <c r="F98" s="19"/>
    </row>
    <row r="99" spans="1:6" x14ac:dyDescent="0.2">
      <c r="A99" s="37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92:C92"/>
    <mergeCell ref="B93:C93"/>
    <mergeCell ref="B94:C94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D57:F57"/>
    <mergeCell ref="A58:A59"/>
    <mergeCell ref="B58:C59"/>
    <mergeCell ref="D58:E58"/>
    <mergeCell ref="F58:F59"/>
    <mergeCell ref="A53:E53"/>
    <mergeCell ref="A54:F54"/>
    <mergeCell ref="A55:B55"/>
    <mergeCell ref="C55:F55"/>
    <mergeCell ref="A56:C56"/>
    <mergeCell ref="D56:F56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50:C50"/>
    <mergeCell ref="B78:C78"/>
    <mergeCell ref="B79:C79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4"/>
  <sheetViews>
    <sheetView topLeftCell="A10" workbookViewId="0">
      <selection activeCell="D19" sqref="D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B_predlog!A8</f>
        <v>1/2020</v>
      </c>
      <c r="B8" s="153" t="str">
        <f>B_predlog!B8</f>
        <v>Vukčević Luka</v>
      </c>
      <c r="C8" s="154"/>
      <c r="D8" s="85">
        <f>SUM(B_predlog!O8:Q8)</f>
        <v>0</v>
      </c>
      <c r="E8" s="85">
        <f>MAX(B_predlog!R8:S8)</f>
        <v>0</v>
      </c>
      <c r="F8" s="19" t="str">
        <f>B_predlog!U8</f>
        <v>F</v>
      </c>
    </row>
    <row r="9" spans="1:6" ht="12.75" customHeight="1" x14ac:dyDescent="0.2">
      <c r="A9" s="37" t="str">
        <f>B_predlog!A9</f>
        <v>2/2020</v>
      </c>
      <c r="B9" s="153" t="str">
        <f>B_predlog!B9</f>
        <v>Mijović Ivana</v>
      </c>
      <c r="C9" s="154"/>
      <c r="D9" s="85">
        <f>SUM(B_predlog!O9:Q9)</f>
        <v>56</v>
      </c>
      <c r="E9" s="85">
        <f>MAX(B_predlog!R9:S9)</f>
        <v>34</v>
      </c>
      <c r="F9" s="19" t="str">
        <f>B_predlog!U9</f>
        <v>A</v>
      </c>
    </row>
    <row r="10" spans="1:6" ht="12.75" customHeight="1" x14ac:dyDescent="0.2">
      <c r="A10" s="37" t="str">
        <f>B_predlog!A10</f>
        <v>3/2020</v>
      </c>
      <c r="B10" s="153" t="str">
        <f>B_predlog!B10</f>
        <v>Popović Milica</v>
      </c>
      <c r="C10" s="154"/>
      <c r="D10" s="85">
        <f>SUM(B_predlog!O10:Q10)</f>
        <v>57</v>
      </c>
      <c r="E10" s="85">
        <f>MAX(B_predlog!R10:S10)</f>
        <v>40</v>
      </c>
      <c r="F10" s="19" t="str">
        <f>B_predlog!U10</f>
        <v>A</v>
      </c>
    </row>
    <row r="11" spans="1:6" ht="12.75" customHeight="1" x14ac:dyDescent="0.2">
      <c r="A11" s="37" t="str">
        <f>B_predlog!A11</f>
        <v>4/2020</v>
      </c>
      <c r="B11" s="153" t="str">
        <f>B_predlog!B11</f>
        <v>Zajmović Ajlan</v>
      </c>
      <c r="C11" s="154"/>
      <c r="D11" s="85">
        <f>SUM(B_predlog!O11:Q11)</f>
        <v>48</v>
      </c>
      <c r="E11" s="85">
        <f>MAX(B_predlog!R11:S11)</f>
        <v>32</v>
      </c>
      <c r="F11" s="19" t="str">
        <f>B_predlog!U11</f>
        <v>B</v>
      </c>
    </row>
    <row r="12" spans="1:6" ht="12.75" customHeight="1" x14ac:dyDescent="0.2">
      <c r="A12" s="37" t="str">
        <f>B_predlog!A12</f>
        <v>5/2020</v>
      </c>
      <c r="B12" s="153" t="str">
        <f>B_predlog!B12</f>
        <v>Gogić Aćim</v>
      </c>
      <c r="C12" s="154"/>
      <c r="D12" s="85">
        <f>SUM(B_predlog!O12:Q12)</f>
        <v>52</v>
      </c>
      <c r="E12" s="85">
        <f>MAX(B_predlog!R12:S12)</f>
        <v>20</v>
      </c>
      <c r="F12" s="19" t="str">
        <f>B_predlog!U12</f>
        <v>C</v>
      </c>
    </row>
    <row r="13" spans="1:6" ht="12.75" customHeight="1" x14ac:dyDescent="0.2">
      <c r="A13" s="37" t="str">
        <f>B_predlog!A13</f>
        <v>6/2020</v>
      </c>
      <c r="B13" s="153" t="str">
        <f>B_predlog!B13</f>
        <v>Perović Sara</v>
      </c>
      <c r="C13" s="154"/>
      <c r="D13" s="85">
        <f>SUM(B_predlog!O13:Q13)</f>
        <v>51</v>
      </c>
      <c r="E13" s="85">
        <f>MAX(B_predlog!R13:S13)</f>
        <v>32</v>
      </c>
      <c r="F13" s="19" t="str">
        <f>B_predlog!U13</f>
        <v>B</v>
      </c>
    </row>
    <row r="14" spans="1:6" ht="12.75" customHeight="1" x14ac:dyDescent="0.2">
      <c r="A14" s="37" t="str">
        <f>B_predlog!A14</f>
        <v>7/2020</v>
      </c>
      <c r="B14" s="153" t="str">
        <f>B_predlog!B14</f>
        <v>Tubić Anđela</v>
      </c>
      <c r="C14" s="154"/>
      <c r="D14" s="85">
        <f>SUM(B_predlog!O14:Q14)</f>
        <v>15</v>
      </c>
      <c r="E14" s="85">
        <f>MAX(B_predlog!R14:S14)</f>
        <v>20</v>
      </c>
      <c r="F14" s="19" t="str">
        <f>B_predlog!U14</f>
        <v>F</v>
      </c>
    </row>
    <row r="15" spans="1:6" ht="12.75" customHeight="1" x14ac:dyDescent="0.2">
      <c r="A15" s="37" t="str">
        <f>B_predlog!A15</f>
        <v>8/2020</v>
      </c>
      <c r="B15" s="153" t="str">
        <f>B_predlog!B15</f>
        <v>Ramdedović Bekir</v>
      </c>
      <c r="C15" s="154"/>
      <c r="D15" s="85">
        <f>SUM(B_predlog!O15:Q15)</f>
        <v>16</v>
      </c>
      <c r="E15" s="85">
        <f>MAX(B_predlog!R15:S15)</f>
        <v>0</v>
      </c>
      <c r="F15" s="19" t="str">
        <f>B_predlog!U15</f>
        <v>F</v>
      </c>
    </row>
    <row r="16" spans="1:6" ht="12.75" customHeight="1" x14ac:dyDescent="0.2">
      <c r="A16" s="37" t="str">
        <f>B_predlog!A16</f>
        <v>9/2020</v>
      </c>
      <c r="B16" s="153" t="str">
        <f>B_predlog!B16</f>
        <v>Dabetić Teodora</v>
      </c>
      <c r="C16" s="154"/>
      <c r="D16" s="85">
        <f>SUM(B_predlog!O16:Q16)</f>
        <v>31</v>
      </c>
      <c r="E16" s="85">
        <f>MAX(B_predlog!R16:S16)</f>
        <v>29</v>
      </c>
      <c r="F16" s="19" t="str">
        <f>B_predlog!U16</f>
        <v>D</v>
      </c>
    </row>
    <row r="17" spans="1:6" ht="12.75" customHeight="1" x14ac:dyDescent="0.2">
      <c r="A17" s="37" t="str">
        <f>B_predlog!A17</f>
        <v>10/2020</v>
      </c>
      <c r="B17" s="153" t="str">
        <f>B_predlog!B17</f>
        <v>Novaković Monika</v>
      </c>
      <c r="C17" s="154"/>
      <c r="D17" s="85">
        <f>SUM(B_predlog!O17:Q17)</f>
        <v>46</v>
      </c>
      <c r="E17" s="85">
        <f>MAX(B_predlog!R17:S17)</f>
        <v>25</v>
      </c>
      <c r="F17" s="19" t="str">
        <f>B_predlog!U17</f>
        <v>C</v>
      </c>
    </row>
    <row r="18" spans="1:6" ht="12.75" customHeight="1" x14ac:dyDescent="0.2">
      <c r="A18" s="37" t="str">
        <f>B_predlog!A18</f>
        <v>11/2020</v>
      </c>
      <c r="B18" s="153" t="str">
        <f>B_predlog!B18</f>
        <v>Bulatović Petar</v>
      </c>
      <c r="C18" s="154"/>
      <c r="D18" s="85">
        <f>SUM(B_predlog!O18:Q18)</f>
        <v>0</v>
      </c>
      <c r="E18" s="85">
        <f>MAX(B_predlog!R18:S18)</f>
        <v>0</v>
      </c>
      <c r="F18" s="19" t="str">
        <f>B_predlog!U18</f>
        <v>F</v>
      </c>
    </row>
    <row r="19" spans="1:6" ht="12.75" customHeight="1" x14ac:dyDescent="0.2">
      <c r="A19" s="37" t="str">
        <f>B_predlog!A19</f>
        <v>12/2020</v>
      </c>
      <c r="B19" s="153" t="str">
        <f>B_predlog!B19</f>
        <v>Radončić Mensud</v>
      </c>
      <c r="C19" s="154"/>
      <c r="D19" s="85">
        <f>SUM(B_predlog!O19:Q19)</f>
        <v>29</v>
      </c>
      <c r="E19" s="85">
        <f>MAX(B_predlog!R19:S19)</f>
        <v>21</v>
      </c>
      <c r="F19" s="19" t="str">
        <f>B_predlog!U19</f>
        <v>E</v>
      </c>
    </row>
    <row r="20" spans="1:6" ht="12.75" customHeight="1" x14ac:dyDescent="0.2">
      <c r="A20" s="37" t="str">
        <f>B_predlog!A20</f>
        <v>13/2020</v>
      </c>
      <c r="B20" s="153" t="str">
        <f>B_predlog!B20</f>
        <v>Kljajević Nemanja</v>
      </c>
      <c r="C20" s="154"/>
      <c r="D20" s="85">
        <f>SUM(B_predlog!O20:Q20)</f>
        <v>27</v>
      </c>
      <c r="E20" s="85">
        <f>MAX(B_predlog!R20:S20)</f>
        <v>23</v>
      </c>
      <c r="F20" s="19" t="str">
        <f>B_predlog!U20</f>
        <v>E</v>
      </c>
    </row>
    <row r="21" spans="1:6" ht="12.75" customHeight="1" x14ac:dyDescent="0.2">
      <c r="A21" s="37" t="str">
        <f>B_predlog!A21</f>
        <v>14/2020</v>
      </c>
      <c r="B21" s="153" t="str">
        <f>B_predlog!B21</f>
        <v>Vukčević Jelena</v>
      </c>
      <c r="C21" s="154"/>
      <c r="D21" s="85">
        <f>SUM(B_predlog!O21:Q21)</f>
        <v>0</v>
      </c>
      <c r="E21" s="85">
        <f>MAX(B_predlog!R21:S21)</f>
        <v>0</v>
      </c>
      <c r="F21" s="19" t="str">
        <f>B_predlog!U21</f>
        <v>F</v>
      </c>
    </row>
    <row r="22" spans="1:6" ht="12.75" customHeight="1" x14ac:dyDescent="0.2">
      <c r="A22" s="37" t="str">
        <f>B_predlog!A22</f>
        <v>15/2020</v>
      </c>
      <c r="B22" s="153" t="str">
        <f>B_predlog!B22</f>
        <v>Medojević Nikolina</v>
      </c>
      <c r="C22" s="154"/>
      <c r="D22" s="85">
        <f>SUM(B_predlog!O22:Q22)</f>
        <v>31</v>
      </c>
      <c r="E22" s="85">
        <f>MAX(B_predlog!R22:S22)</f>
        <v>29</v>
      </c>
      <c r="F22" s="19" t="str">
        <f>B_predlog!U22</f>
        <v>D</v>
      </c>
    </row>
    <row r="23" spans="1:6" ht="12.75" customHeight="1" x14ac:dyDescent="0.2">
      <c r="A23" s="37" t="str">
        <f>B_predlog!A23</f>
        <v>16/2020</v>
      </c>
      <c r="B23" s="153" t="str">
        <f>B_predlog!B23</f>
        <v>Janković Anđela</v>
      </c>
      <c r="C23" s="154"/>
      <c r="D23" s="85">
        <f>SUM(B_predlog!O23:Q23)</f>
        <v>35</v>
      </c>
      <c r="E23" s="85">
        <f>MAX(B_predlog!R23:S23)</f>
        <v>26</v>
      </c>
      <c r="F23" s="19" t="str">
        <f>B_predlog!U23</f>
        <v>D</v>
      </c>
    </row>
    <row r="24" spans="1:6" ht="12.75" customHeight="1" x14ac:dyDescent="0.2">
      <c r="A24" s="37" t="str">
        <f>B_predlog!A24</f>
        <v>17/2020</v>
      </c>
      <c r="B24" s="153" t="str">
        <f>B_predlog!B24</f>
        <v>Miladinović Petar</v>
      </c>
      <c r="C24" s="154"/>
      <c r="D24" s="85">
        <f>SUM(B_predlog!O24:Q24)</f>
        <v>0</v>
      </c>
      <c r="E24" s="85">
        <f>MAX(B_predlog!R24:S24)</f>
        <v>0</v>
      </c>
      <c r="F24" s="19" t="str">
        <f>B_predlog!U24</f>
        <v>F</v>
      </c>
    </row>
    <row r="25" spans="1:6" ht="12.75" customHeight="1" x14ac:dyDescent="0.2">
      <c r="A25" s="37" t="str">
        <f>B_predlog!A25</f>
        <v>18/2020</v>
      </c>
      <c r="B25" s="153" t="str">
        <f>B_predlog!B25</f>
        <v>Đurišić Danijela</v>
      </c>
      <c r="C25" s="154"/>
      <c r="D25" s="85">
        <f>SUM(B_predlog!O25:Q25)</f>
        <v>0</v>
      </c>
      <c r="E25" s="85">
        <f>MAX(B_predlog!R25:S25)</f>
        <v>0</v>
      </c>
      <c r="F25" s="19" t="str">
        <f>B_predlog!U25</f>
        <v>F</v>
      </c>
    </row>
    <row r="26" spans="1:6" ht="12.75" customHeight="1" x14ac:dyDescent="0.2">
      <c r="A26" s="37" t="str">
        <f>B_predlog!A26</f>
        <v>19/2020</v>
      </c>
      <c r="B26" s="153" t="str">
        <f>B_predlog!B26</f>
        <v>Bečić Slađana</v>
      </c>
      <c r="C26" s="154"/>
      <c r="D26" s="85">
        <f>SUM(B_predlog!O26:Q26)</f>
        <v>0</v>
      </c>
      <c r="E26" s="85">
        <f>MAX(B_predlog!R26:S26)</f>
        <v>0</v>
      </c>
      <c r="F26" s="19" t="str">
        <f>B_predlog!U26</f>
        <v>F</v>
      </c>
    </row>
    <row r="27" spans="1:6" ht="12.75" customHeight="1" x14ac:dyDescent="0.2">
      <c r="A27" s="37" t="str">
        <f>B_predlog!A27</f>
        <v>20/2020</v>
      </c>
      <c r="B27" s="153" t="str">
        <f>B_predlog!B27</f>
        <v>Vuković Teodora</v>
      </c>
      <c r="C27" s="154"/>
      <c r="D27" s="85">
        <f>SUM(B_predlog!O27:Q27)</f>
        <v>33</v>
      </c>
      <c r="E27" s="85">
        <f>MAX(B_predlog!R27:S27)</f>
        <v>32</v>
      </c>
      <c r="F27" s="19" t="str">
        <f>B_predlog!U27</f>
        <v>D</v>
      </c>
    </row>
    <row r="28" spans="1:6" ht="12.75" customHeight="1" x14ac:dyDescent="0.2">
      <c r="A28" s="37" t="str">
        <f>B_predlog!A28</f>
        <v>22/2020</v>
      </c>
      <c r="B28" s="153" t="str">
        <f>B_predlog!B28</f>
        <v>Miličković Stevan</v>
      </c>
      <c r="C28" s="154"/>
      <c r="D28" s="85">
        <f>SUM(B_predlog!O28:Q28)</f>
        <v>10</v>
      </c>
      <c r="E28" s="85">
        <f>MAX(B_predlog!R28:S28)</f>
        <v>0</v>
      </c>
      <c r="F28" s="19" t="str">
        <f>B_predlog!U28</f>
        <v>F</v>
      </c>
    </row>
    <row r="29" spans="1:6" ht="12.75" customHeight="1" x14ac:dyDescent="0.2">
      <c r="A29" s="37" t="str">
        <f>B_predlog!A29</f>
        <v>23/2020</v>
      </c>
      <c r="B29" s="153" t="str">
        <f>B_predlog!B29</f>
        <v>Bojanović Ivan</v>
      </c>
      <c r="C29" s="154"/>
      <c r="D29" s="85">
        <f>SUM(B_predlog!O29:Q29)</f>
        <v>27</v>
      </c>
      <c r="E29" s="85">
        <f>MAX(B_predlog!R29:S29)</f>
        <v>0</v>
      </c>
      <c r="F29" s="19" t="str">
        <f>B_predlog!U29</f>
        <v>F</v>
      </c>
    </row>
    <row r="30" spans="1:6" ht="12.75" customHeight="1" x14ac:dyDescent="0.2">
      <c r="A30" s="37" t="str">
        <f>B_predlog!A30</f>
        <v>24/2020</v>
      </c>
      <c r="B30" s="153" t="str">
        <f>B_predlog!B30</f>
        <v>Drašković Đorđije</v>
      </c>
      <c r="C30" s="154"/>
      <c r="D30" s="85">
        <f>SUM(B_predlog!O30:Q30)</f>
        <v>4</v>
      </c>
      <c r="E30" s="85">
        <f>MAX(B_predlog!R30:S30)</f>
        <v>7</v>
      </c>
      <c r="F30" s="19" t="str">
        <f>B_predlog!U30</f>
        <v>F</v>
      </c>
    </row>
    <row r="31" spans="1:6" ht="12.75" customHeight="1" x14ac:dyDescent="0.2">
      <c r="A31" s="37" t="str">
        <f>B_predlog!A31</f>
        <v>25/2020</v>
      </c>
      <c r="B31" s="153" t="str">
        <f>B_predlog!B31</f>
        <v>Borozan Petar</v>
      </c>
      <c r="C31" s="154"/>
      <c r="D31" s="85">
        <f>SUM(B_predlog!O31:Q31)</f>
        <v>16</v>
      </c>
      <c r="E31" s="85">
        <f>MAX(B_predlog!R31:S31)</f>
        <v>0</v>
      </c>
      <c r="F31" s="19" t="str">
        <f>B_predlog!U31</f>
        <v>F</v>
      </c>
    </row>
    <row r="32" spans="1:6" ht="12.75" customHeight="1" x14ac:dyDescent="0.2">
      <c r="A32" s="37" t="str">
        <f>B_predlog!A32</f>
        <v>26/2020</v>
      </c>
      <c r="B32" s="153" t="str">
        <f>B_predlog!B32</f>
        <v>Vujović Lazar</v>
      </c>
      <c r="C32" s="154"/>
      <c r="D32" s="85">
        <f>SUM(B_predlog!O32:Q32)</f>
        <v>18</v>
      </c>
      <c r="E32" s="85">
        <f>MAX(B_predlog!R32:S32)</f>
        <v>0</v>
      </c>
      <c r="F32" s="19" t="str">
        <f>B_predlog!U32</f>
        <v>F</v>
      </c>
    </row>
    <row r="33" spans="1:6" ht="12.75" customHeight="1" x14ac:dyDescent="0.2">
      <c r="A33" s="37" t="str">
        <f>B_predlog!A33</f>
        <v>27/2020</v>
      </c>
      <c r="B33" s="153" t="str">
        <f>B_predlog!B33</f>
        <v>Vujanović Milutin</v>
      </c>
      <c r="C33" s="154"/>
      <c r="D33" s="85">
        <f>SUM(B_predlog!O33:Q33)</f>
        <v>0</v>
      </c>
      <c r="E33" s="85">
        <f>MAX(B_predlog!R33:S33)</f>
        <v>0</v>
      </c>
      <c r="F33" s="19" t="str">
        <f>B_predlog!U33</f>
        <v>F</v>
      </c>
    </row>
    <row r="34" spans="1:6" ht="12.75" customHeight="1" x14ac:dyDescent="0.2">
      <c r="A34" s="37" t="str">
        <f>B_predlog!A34</f>
        <v>29/2020</v>
      </c>
      <c r="B34" s="153" t="str">
        <f>B_predlog!B34</f>
        <v>Bulatović Ivana</v>
      </c>
      <c r="C34" s="154"/>
      <c r="D34" s="85">
        <f>SUM(B_predlog!O34:Q34)</f>
        <v>0</v>
      </c>
      <c r="E34" s="85">
        <f>MAX(B_predlog!R34:S34)</f>
        <v>0</v>
      </c>
      <c r="F34" s="19" t="str">
        <f>B_predlog!U34</f>
        <v>F</v>
      </c>
    </row>
    <row r="35" spans="1:6" ht="12.75" customHeight="1" x14ac:dyDescent="0.2">
      <c r="A35" s="37" t="str">
        <f>B_predlog!A35</f>
        <v>30/2020</v>
      </c>
      <c r="B35" s="153" t="str">
        <f>B_predlog!B35</f>
        <v>Gačević Maša</v>
      </c>
      <c r="C35" s="154"/>
      <c r="D35" s="85">
        <f>SUM(B_predlog!O35:Q35)</f>
        <v>0</v>
      </c>
      <c r="E35" s="85">
        <f>MAX(B_predlog!R35:S35)</f>
        <v>0</v>
      </c>
      <c r="F35" s="19" t="str">
        <f>B_predlog!U35</f>
        <v>F</v>
      </c>
    </row>
    <row r="36" spans="1:6" ht="12.75" customHeight="1" x14ac:dyDescent="0.2">
      <c r="A36" s="37" t="str">
        <f>B_predlog!A36</f>
        <v>31/2020</v>
      </c>
      <c r="B36" s="153" t="str">
        <f>B_predlog!B36</f>
        <v>Albijanić Mirjana</v>
      </c>
      <c r="C36" s="154"/>
      <c r="D36" s="85">
        <f>SUM(B_predlog!O36:Q36)</f>
        <v>58</v>
      </c>
      <c r="E36" s="85">
        <f>MAX(B_predlog!R36:S36)</f>
        <v>38</v>
      </c>
      <c r="F36" s="19" t="str">
        <f>B_predlog!U36</f>
        <v>A</v>
      </c>
    </row>
    <row r="37" spans="1:6" ht="12.75" customHeight="1" x14ac:dyDescent="0.2">
      <c r="A37" s="37" t="str">
        <f>B_predlog!A37</f>
        <v>32/2020</v>
      </c>
      <c r="B37" s="153" t="str">
        <f>B_predlog!B37</f>
        <v>Jakovljević Nikola</v>
      </c>
      <c r="C37" s="154"/>
      <c r="D37" s="85">
        <f>SUM(B_predlog!O37:Q37)</f>
        <v>0</v>
      </c>
      <c r="E37" s="85">
        <f>MAX(B_predlog!R37:S37)</f>
        <v>0</v>
      </c>
      <c r="F37" s="19" t="str">
        <f>B_predlog!U37</f>
        <v>F</v>
      </c>
    </row>
    <row r="38" spans="1:6" ht="12.75" customHeight="1" x14ac:dyDescent="0.2">
      <c r="A38" s="58" t="str">
        <f>B_predlog!A47</f>
        <v>33/2020</v>
      </c>
      <c r="B38" s="153" t="str">
        <f>B_predlog!B47</f>
        <v>Šutović Ilija</v>
      </c>
      <c r="C38" s="154"/>
      <c r="D38" s="85">
        <f>SUM(B_predlog!O47:Q47)</f>
        <v>7</v>
      </c>
      <c r="E38" s="85">
        <f>MAX(B_predlog!R47:S47)</f>
        <v>20</v>
      </c>
      <c r="F38" s="19" t="str">
        <f>B_predlog!U47</f>
        <v>F</v>
      </c>
    </row>
    <row r="39" spans="1:6" ht="12.75" customHeight="1" x14ac:dyDescent="0.2">
      <c r="A39" s="58" t="str">
        <f>B_predlog!A48</f>
        <v>34/2020</v>
      </c>
      <c r="B39" s="153" t="str">
        <f>B_predlog!B48</f>
        <v>Tamindžić Nikola</v>
      </c>
      <c r="C39" s="154"/>
      <c r="D39" s="85">
        <f>SUM(B_predlog!O48:Q48)</f>
        <v>16</v>
      </c>
      <c r="E39" s="85">
        <f>MAX(B_predlog!R48:S48)</f>
        <v>0</v>
      </c>
      <c r="F39" s="19" t="str">
        <f>B_predlog!U48</f>
        <v>F</v>
      </c>
    </row>
    <row r="40" spans="1:6" ht="12.75" customHeight="1" x14ac:dyDescent="0.2">
      <c r="A40" s="58" t="str">
        <f>B_predlog!A49</f>
        <v>35/2020</v>
      </c>
      <c r="B40" s="153" t="str">
        <f>B_predlog!B49</f>
        <v>Palamar Irfan</v>
      </c>
      <c r="C40" s="154"/>
      <c r="D40" s="85">
        <f>SUM(B_predlog!O49:Q49)</f>
        <v>0</v>
      </c>
      <c r="E40" s="85">
        <f>MAX(B_predlog!R49:S49)</f>
        <v>0</v>
      </c>
      <c r="F40" s="19" t="str">
        <f>B_predlog!U49</f>
        <v>F</v>
      </c>
    </row>
    <row r="41" spans="1:6" ht="12.75" customHeight="1" x14ac:dyDescent="0.2">
      <c r="A41" s="58" t="str">
        <f>B_predlog!A50</f>
        <v>36/2020</v>
      </c>
      <c r="B41" s="153" t="str">
        <f>B_predlog!B50</f>
        <v>Stijepović Vladimir</v>
      </c>
      <c r="C41" s="154"/>
      <c r="D41" s="85">
        <f>SUM(B_predlog!O50:Q50)</f>
        <v>0</v>
      </c>
      <c r="E41" s="85">
        <f>MAX(B_predlog!R50:S50)</f>
        <v>0</v>
      </c>
      <c r="F41" s="19" t="str">
        <f>B_predlog!U50</f>
        <v>F</v>
      </c>
    </row>
    <row r="42" spans="1:6" ht="12.75" customHeight="1" x14ac:dyDescent="0.2">
      <c r="A42" s="58" t="str">
        <f>B_predlog!A51</f>
        <v>37/2020</v>
      </c>
      <c r="B42" s="153" t="str">
        <f>B_predlog!B51</f>
        <v>Damjanović Raduša</v>
      </c>
      <c r="C42" s="154"/>
      <c r="D42" s="85">
        <f>SUM(B_predlog!O51:Q51)</f>
        <v>20</v>
      </c>
      <c r="E42" s="85">
        <f>MAX(B_predlog!R51:S51)</f>
        <v>30</v>
      </c>
      <c r="F42" s="19" t="str">
        <f>B_predlog!U51</f>
        <v>E</v>
      </c>
    </row>
    <row r="43" spans="1:6" ht="12.75" customHeight="1" x14ac:dyDescent="0.2">
      <c r="A43" s="58" t="str">
        <f>B_predlog!A52</f>
        <v>38/2020</v>
      </c>
      <c r="B43" s="153" t="str">
        <f>B_predlog!B52</f>
        <v>Goda Arijana</v>
      </c>
      <c r="C43" s="154"/>
      <c r="D43" s="85">
        <f>SUM(B_predlog!O52:Q52)</f>
        <v>0</v>
      </c>
      <c r="E43" s="85">
        <f>MAX(B_predlog!R52:S52)</f>
        <v>0</v>
      </c>
      <c r="F43" s="19" t="str">
        <f>B_predlog!U52</f>
        <v>F</v>
      </c>
    </row>
    <row r="44" spans="1:6" ht="12.75" customHeight="1" x14ac:dyDescent="0.2">
      <c r="A44" s="58" t="str">
        <f>B_predlog!A53</f>
        <v>39/2020</v>
      </c>
      <c r="B44" s="153" t="str">
        <f>B_predlog!B53</f>
        <v>Dizdarević Miralem</v>
      </c>
      <c r="C44" s="154"/>
      <c r="D44" s="85">
        <f>SUM(B_predlog!O53:Q53)</f>
        <v>0</v>
      </c>
      <c r="E44" s="85">
        <f>MAX(B_predlog!R53:S53)</f>
        <v>0</v>
      </c>
      <c r="F44" s="19" t="str">
        <f>B_predlog!U53</f>
        <v>F</v>
      </c>
    </row>
    <row r="45" spans="1:6" ht="12.75" customHeight="1" x14ac:dyDescent="0.2">
      <c r="A45" s="58" t="str">
        <f>B_predlog!A54</f>
        <v>41/2020</v>
      </c>
      <c r="B45" s="153" t="str">
        <f>B_predlog!B54</f>
        <v>Popović Đorđe</v>
      </c>
      <c r="C45" s="154"/>
      <c r="D45" s="85">
        <f>SUM(B_predlog!O54:Q54)</f>
        <v>0</v>
      </c>
      <c r="E45" s="85">
        <f>MAX(B_predlog!R54:S54)</f>
        <v>0</v>
      </c>
      <c r="F45" s="19" t="str">
        <f>B_predlog!U54</f>
        <v>F</v>
      </c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B_predlog!A60</f>
        <v>0</v>
      </c>
      <c r="B60" s="153">
        <f>B_predlog!B60</f>
        <v>0</v>
      </c>
      <c r="C60" s="154"/>
      <c r="D60" s="57">
        <f>SUM(B_predlog!D60:Q60)</f>
        <v>0</v>
      </c>
      <c r="E60" s="57">
        <f>MAX(B_predlog!R60:S60)</f>
        <v>0</v>
      </c>
      <c r="F60" s="19">
        <f>B_predlog!U60</f>
        <v>0</v>
      </c>
    </row>
    <row r="61" spans="1:6" x14ac:dyDescent="0.2">
      <c r="A61" s="37">
        <f>B_predlog!A61</f>
        <v>0</v>
      </c>
      <c r="B61" s="153">
        <f>B_predlog!B61</f>
        <v>0</v>
      </c>
      <c r="C61" s="154"/>
      <c r="D61" s="57">
        <f>SUM(B_predlog!D61:Q61)</f>
        <v>0</v>
      </c>
      <c r="E61" s="57">
        <f>MAX(B_predlog!R61:S61)</f>
        <v>0</v>
      </c>
      <c r="F61" s="19">
        <f>B_predlog!U61</f>
        <v>0</v>
      </c>
    </row>
    <row r="62" spans="1:6" x14ac:dyDescent="0.2">
      <c r="A62" s="37">
        <f>B_predlog!A62</f>
        <v>0</v>
      </c>
      <c r="B62" s="153">
        <f>B_predlog!B62</f>
        <v>0</v>
      </c>
      <c r="C62" s="154"/>
      <c r="D62" s="57">
        <f>SUM(B_predlog!D62:Q62)</f>
        <v>0</v>
      </c>
      <c r="E62" s="57">
        <f>MAX(B_predlog!R62:S62)</f>
        <v>0</v>
      </c>
      <c r="F62" s="19">
        <f>B_predlog!U62</f>
        <v>0</v>
      </c>
    </row>
    <row r="63" spans="1:6" x14ac:dyDescent="0.2">
      <c r="A63" s="37">
        <f>B_predlog!A63</f>
        <v>0</v>
      </c>
      <c r="B63" s="153">
        <f>B_predlog!B63</f>
        <v>0</v>
      </c>
      <c r="C63" s="154"/>
      <c r="D63" s="57">
        <f>SUM(B_predlog!D63:Q63)</f>
        <v>0</v>
      </c>
      <c r="E63" s="57">
        <f>MAX(B_predlog!R63:S63)</f>
        <v>0</v>
      </c>
      <c r="F63" s="19">
        <f>B_predlog!U63</f>
        <v>0</v>
      </c>
    </row>
    <row r="64" spans="1:6" x14ac:dyDescent="0.2">
      <c r="A64" s="37">
        <f>B_predlog!A64</f>
        <v>0</v>
      </c>
      <c r="B64" s="153">
        <f>B_predlog!B64</f>
        <v>0</v>
      </c>
      <c r="C64" s="154"/>
      <c r="D64" s="57">
        <f>SUM(B_predlog!D64:Q64)</f>
        <v>0</v>
      </c>
      <c r="E64" s="57">
        <f>MAX(B_predlog!R64:S64)</f>
        <v>0</v>
      </c>
      <c r="F64" s="19">
        <f>B_predlog!U64</f>
        <v>0</v>
      </c>
    </row>
    <row r="65" spans="1:6" x14ac:dyDescent="0.2">
      <c r="A65" s="37">
        <f>B_predlog!A65</f>
        <v>0</v>
      </c>
      <c r="B65" s="153">
        <f>B_predlog!B65</f>
        <v>0</v>
      </c>
      <c r="C65" s="154"/>
      <c r="D65" s="57">
        <f>SUM(B_predlog!D65:Q65)</f>
        <v>0</v>
      </c>
      <c r="E65" s="57">
        <f>MAX(B_predlog!R65:S65)</f>
        <v>0</v>
      </c>
      <c r="F65" s="19">
        <f>B_predlog!U65</f>
        <v>0</v>
      </c>
    </row>
    <row r="66" spans="1:6" x14ac:dyDescent="0.2">
      <c r="A66" s="37">
        <f>B_predlog!A66</f>
        <v>0</v>
      </c>
      <c r="B66" s="153">
        <f>B_predlog!B66</f>
        <v>0</v>
      </c>
      <c r="C66" s="154"/>
      <c r="D66" s="57">
        <f>SUM(B_predlog!D66:Q66)</f>
        <v>0</v>
      </c>
      <c r="E66" s="57">
        <f>MAX(B_predlog!R66:S66)</f>
        <v>0</v>
      </c>
      <c r="F66" s="19">
        <f>B_predlog!U66</f>
        <v>0</v>
      </c>
    </row>
    <row r="67" spans="1:6" x14ac:dyDescent="0.2">
      <c r="A67" s="37">
        <f>B_predlog!A67</f>
        <v>0</v>
      </c>
      <c r="B67" s="153">
        <f>B_predlog!B67</f>
        <v>0</v>
      </c>
      <c r="C67" s="154"/>
      <c r="D67" s="57">
        <f>SUM(B_predlog!D67:Q67)</f>
        <v>0</v>
      </c>
      <c r="E67" s="57">
        <f>MAX(B_predlog!R67:S67)</f>
        <v>0</v>
      </c>
      <c r="F67" s="19">
        <f>B_predlog!U67</f>
        <v>0</v>
      </c>
    </row>
    <row r="68" spans="1:6" x14ac:dyDescent="0.2">
      <c r="A68" s="37">
        <f>B_predlog!A68</f>
        <v>0</v>
      </c>
      <c r="B68" s="153">
        <f>B_predlog!B68</f>
        <v>0</v>
      </c>
      <c r="C68" s="154"/>
      <c r="D68" s="57">
        <f>SUM(B_predlog!D68:Q68)</f>
        <v>0</v>
      </c>
      <c r="E68" s="57">
        <f>MAX(B_predlog!R68:S68)</f>
        <v>0</v>
      </c>
      <c r="F68" s="19">
        <f>B_predlog!U68</f>
        <v>0</v>
      </c>
    </row>
    <row r="69" spans="1:6" x14ac:dyDescent="0.2">
      <c r="A69" s="37">
        <f>B_predlog!A69</f>
        <v>0</v>
      </c>
      <c r="B69" s="153">
        <f>B_predlog!B69</f>
        <v>0</v>
      </c>
      <c r="C69" s="154"/>
      <c r="D69" s="57">
        <f>SUM(B_predlog!D69:Q69)</f>
        <v>0</v>
      </c>
      <c r="E69" s="57">
        <f>MAX(B_predlog!R69:S69)</f>
        <v>0</v>
      </c>
      <c r="F69" s="19">
        <f>B_predlog!U69</f>
        <v>0</v>
      </c>
    </row>
    <row r="70" spans="1:6" x14ac:dyDescent="0.2">
      <c r="A70" s="37">
        <f>B_predlog!A70</f>
        <v>0</v>
      </c>
      <c r="B70" s="153">
        <f>B_predlog!B70</f>
        <v>0</v>
      </c>
      <c r="C70" s="154"/>
      <c r="D70" s="57">
        <f>SUM(B_predlog!D70:Q70)</f>
        <v>0</v>
      </c>
      <c r="E70" s="57">
        <f>MAX(B_predlog!R70:S70)</f>
        <v>0</v>
      </c>
      <c r="F70" s="19">
        <f>B_predlog!U70</f>
        <v>0</v>
      </c>
    </row>
    <row r="71" spans="1:6" x14ac:dyDescent="0.2">
      <c r="A71" s="37">
        <f>B_predlog!A71</f>
        <v>0</v>
      </c>
      <c r="B71" s="153">
        <f>B_predlog!B71</f>
        <v>0</v>
      </c>
      <c r="C71" s="154"/>
      <c r="D71" s="57">
        <f>SUM(B_predlog!D71:Q71)</f>
        <v>0</v>
      </c>
      <c r="E71" s="57">
        <f>MAX(B_predlog!R71:S71)</f>
        <v>0</v>
      </c>
      <c r="F71" s="19">
        <f>B_predlog!U71</f>
        <v>0</v>
      </c>
    </row>
    <row r="72" spans="1:6" x14ac:dyDescent="0.2">
      <c r="A72" s="37">
        <f>B_predlog!A72</f>
        <v>0</v>
      </c>
      <c r="B72" s="153">
        <f>B_predlog!B72</f>
        <v>0</v>
      </c>
      <c r="C72" s="154"/>
      <c r="D72" s="57">
        <f>SUM(B_predlog!D72:Q72)</f>
        <v>0</v>
      </c>
      <c r="E72" s="57">
        <f>MAX(B_predlog!R72:S72)</f>
        <v>0</v>
      </c>
      <c r="F72" s="19">
        <f>B_predlog!U72</f>
        <v>0</v>
      </c>
    </row>
    <row r="73" spans="1:6" x14ac:dyDescent="0.2">
      <c r="A73" s="37">
        <f>B_predlog!A73</f>
        <v>0</v>
      </c>
      <c r="B73" s="153">
        <f>B_predlog!B73</f>
        <v>0</v>
      </c>
      <c r="C73" s="154"/>
      <c r="D73" s="57">
        <f>SUM(B_predlog!D73:Q73)</f>
        <v>0</v>
      </c>
      <c r="E73" s="57">
        <f>MAX(B_predlog!R73:S73)</f>
        <v>0</v>
      </c>
      <c r="F73" s="19">
        <f>B_predlog!U73</f>
        <v>0</v>
      </c>
    </row>
    <row r="74" spans="1:6" x14ac:dyDescent="0.2">
      <c r="A74" s="37">
        <f>B_predlog!A74</f>
        <v>0</v>
      </c>
      <c r="B74" s="153">
        <f>B_predlog!B74</f>
        <v>0</v>
      </c>
      <c r="C74" s="154"/>
      <c r="D74" s="57">
        <f>SUM(B_predlog!D74:Q74)</f>
        <v>0</v>
      </c>
      <c r="E74" s="57">
        <f>MAX(B_predlog!R74:S74)</f>
        <v>0</v>
      </c>
      <c r="F74" s="19">
        <f>B_predlog!U74</f>
        <v>0</v>
      </c>
    </row>
    <row r="75" spans="1:6" x14ac:dyDescent="0.2">
      <c r="A75" s="37">
        <f>B_predlog!A75</f>
        <v>0</v>
      </c>
      <c r="B75" s="153">
        <f>B_predlog!B75</f>
        <v>0</v>
      </c>
      <c r="C75" s="154"/>
      <c r="D75" s="57">
        <f>SUM(B_predlog!D75:Q75)</f>
        <v>0</v>
      </c>
      <c r="E75" s="57">
        <f>MAX(B_predlog!R75:S75)</f>
        <v>0</v>
      </c>
      <c r="F75" s="19">
        <f>B_predlog!U75</f>
        <v>0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44:C44"/>
    <mergeCell ref="B45:C45"/>
    <mergeCell ref="B46:C46"/>
    <mergeCell ref="B47:C47"/>
    <mergeCell ref="B48:C48"/>
    <mergeCell ref="B49:C49"/>
    <mergeCell ref="B50:C50"/>
    <mergeCell ref="A53:E53"/>
    <mergeCell ref="A54:F5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4"/>
  <sheetViews>
    <sheetView topLeftCell="A5" workbookViewId="0">
      <selection activeCell="H19" sqref="H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A_predlog!A8</f>
        <v>1/2020</v>
      </c>
      <c r="B8" s="153" t="str">
        <f>A_predlog!B8</f>
        <v>Medar Vasilija</v>
      </c>
      <c r="C8" s="154"/>
      <c r="D8" s="85">
        <f>SUM(A_predlog!O8:Q8)</f>
        <v>0</v>
      </c>
      <c r="E8" s="85">
        <f>MAX(A_predlog!R8:S8)</f>
        <v>0</v>
      </c>
      <c r="F8" s="19" t="str">
        <f>A_predlog!U8</f>
        <v>F</v>
      </c>
    </row>
    <row r="9" spans="1:6" ht="12.75" customHeight="1" x14ac:dyDescent="0.2">
      <c r="A9" s="37" t="str">
        <f>A_predlog!A9</f>
        <v>2/2020</v>
      </c>
      <c r="B9" s="153" t="str">
        <f>A_predlog!B9</f>
        <v>Joksimović Nikita</v>
      </c>
      <c r="C9" s="154"/>
      <c r="D9" s="85">
        <f>SUM(A_predlog!O9:Q9)</f>
        <v>0</v>
      </c>
      <c r="E9" s="85">
        <f>MAX(A_predlog!R9:S9)</f>
        <v>0</v>
      </c>
      <c r="F9" s="19" t="str">
        <f>A_predlog!U9</f>
        <v>F</v>
      </c>
    </row>
    <row r="10" spans="1:6" ht="12.75" customHeight="1" x14ac:dyDescent="0.2">
      <c r="A10" s="37" t="str">
        <f>A_predlog!A10</f>
        <v>3/2020</v>
      </c>
      <c r="B10" s="153" t="str">
        <f>A_predlog!B10</f>
        <v>Perović Helena</v>
      </c>
      <c r="C10" s="154"/>
      <c r="D10" s="85">
        <f>SUM(A_predlog!O10:Q10)</f>
        <v>60</v>
      </c>
      <c r="E10" s="85">
        <f>MAX(A_predlog!R10:S10)</f>
        <v>40</v>
      </c>
      <c r="F10" s="19" t="str">
        <f>A_predlog!U10</f>
        <v>A</v>
      </c>
    </row>
    <row r="11" spans="1:6" ht="12.75" customHeight="1" x14ac:dyDescent="0.2">
      <c r="A11" s="37" t="str">
        <f>A_predlog!A11</f>
        <v>4/2020</v>
      </c>
      <c r="B11" s="153" t="str">
        <f>A_predlog!B11</f>
        <v>Murić Anisa</v>
      </c>
      <c r="C11" s="154"/>
      <c r="D11" s="85">
        <f>SUM(A_predlog!O11:Q11)</f>
        <v>23</v>
      </c>
      <c r="E11" s="85">
        <f>MAX(A_predlog!R11:S11)</f>
        <v>31</v>
      </c>
      <c r="F11" s="19" t="str">
        <f>A_predlog!U11</f>
        <v>E</v>
      </c>
    </row>
    <row r="12" spans="1:6" ht="12.75" customHeight="1" x14ac:dyDescent="0.2">
      <c r="A12" s="37" t="str">
        <f>A_predlog!A12</f>
        <v>5/2020</v>
      </c>
      <c r="B12" s="153" t="str">
        <f>A_predlog!B12</f>
        <v>Perović Jelena</v>
      </c>
      <c r="C12" s="154"/>
      <c r="D12" s="85">
        <f>SUM(A_predlog!O12:Q12)</f>
        <v>0</v>
      </c>
      <c r="E12" s="85">
        <f>MAX(A_predlog!R12:S12)</f>
        <v>0</v>
      </c>
      <c r="F12" s="19" t="str">
        <f>A_predlog!U12</f>
        <v>F</v>
      </c>
    </row>
    <row r="13" spans="1:6" ht="12.75" customHeight="1" x14ac:dyDescent="0.2">
      <c r="A13" s="37" t="str">
        <f>A_predlog!A13</f>
        <v>6/2020</v>
      </c>
      <c r="B13" s="153" t="str">
        <f>A_predlog!B13</f>
        <v>Jocović Suzana</v>
      </c>
      <c r="C13" s="154"/>
      <c r="D13" s="85">
        <f>SUM(A_predlog!O13:Q13)</f>
        <v>28</v>
      </c>
      <c r="E13" s="85">
        <f>MAX(A_predlog!R13:S13)</f>
        <v>32</v>
      </c>
      <c r="F13" s="19" t="str">
        <f>A_predlog!U13</f>
        <v>D</v>
      </c>
    </row>
    <row r="14" spans="1:6" ht="12.75" customHeight="1" x14ac:dyDescent="0.2">
      <c r="A14" s="37" t="str">
        <f>A_predlog!A14</f>
        <v>7/2020</v>
      </c>
      <c r="B14" s="153" t="str">
        <f>A_predlog!B14</f>
        <v>Hrvaćanin Stefan</v>
      </c>
      <c r="C14" s="154"/>
      <c r="D14" s="85">
        <f>SUM(A_predlog!O14:Q14)</f>
        <v>0</v>
      </c>
      <c r="E14" s="85">
        <f>MAX(A_predlog!R14:S14)</f>
        <v>0</v>
      </c>
      <c r="F14" s="19" t="str">
        <f>A_predlog!U14</f>
        <v>F</v>
      </c>
    </row>
    <row r="15" spans="1:6" ht="12.75" customHeight="1" x14ac:dyDescent="0.2">
      <c r="A15" s="37" t="str">
        <f>A_predlog!A15</f>
        <v>8/2020</v>
      </c>
      <c r="B15" s="153" t="str">
        <f>A_predlog!B15</f>
        <v>Stožinić Ana</v>
      </c>
      <c r="C15" s="154"/>
      <c r="D15" s="85">
        <f>SUM(A_predlog!O15:Q15)</f>
        <v>0</v>
      </c>
      <c r="E15" s="85">
        <f>MAX(A_predlog!R15:S15)</f>
        <v>0</v>
      </c>
      <c r="F15" s="19" t="str">
        <f>A_predlog!U15</f>
        <v>F</v>
      </c>
    </row>
    <row r="16" spans="1:6" ht="12.75" customHeight="1" x14ac:dyDescent="0.2">
      <c r="A16" s="37" t="str">
        <f>A_predlog!A16</f>
        <v>9/2020</v>
      </c>
      <c r="B16" s="153" t="str">
        <f>A_predlog!B16</f>
        <v>Kujović Amela</v>
      </c>
      <c r="C16" s="154"/>
      <c r="D16" s="85">
        <f>SUM(A_predlog!O16:Q16)</f>
        <v>43</v>
      </c>
      <c r="E16" s="85">
        <f>MAX(A_predlog!R16:S16)</f>
        <v>27</v>
      </c>
      <c r="F16" s="19" t="str">
        <f>A_predlog!U16</f>
        <v>C</v>
      </c>
    </row>
    <row r="17" spans="1:6" ht="12.75" customHeight="1" x14ac:dyDescent="0.2">
      <c r="A17" s="37" t="str">
        <f>A_predlog!A17</f>
        <v>10/2020</v>
      </c>
      <c r="B17" s="153" t="str">
        <f>A_predlog!B17</f>
        <v>Vukadinović Markiša</v>
      </c>
      <c r="C17" s="154"/>
      <c r="D17" s="85">
        <f>SUM(A_predlog!O17:Q17)</f>
        <v>0</v>
      </c>
      <c r="E17" s="85">
        <f>MAX(A_predlog!R17:S17)</f>
        <v>0</v>
      </c>
      <c r="F17" s="19" t="str">
        <f>A_predlog!U17</f>
        <v>F</v>
      </c>
    </row>
    <row r="18" spans="1:6" ht="12.75" customHeight="1" x14ac:dyDescent="0.2">
      <c r="A18" s="37" t="str">
        <f>A_predlog!A18</f>
        <v>11/2020</v>
      </c>
      <c r="B18" s="153" t="str">
        <f>A_predlog!B18</f>
        <v>Damjanović Luka</v>
      </c>
      <c r="C18" s="154"/>
      <c r="D18" s="85">
        <f>SUM(A_predlog!O18:Q18)</f>
        <v>0</v>
      </c>
      <c r="E18" s="85">
        <f>MAX(A_predlog!R18:S18)</f>
        <v>0</v>
      </c>
      <c r="F18" s="19" t="str">
        <f>A_predlog!U18</f>
        <v>F</v>
      </c>
    </row>
    <row r="19" spans="1:6" ht="12.75" customHeight="1" x14ac:dyDescent="0.2">
      <c r="A19" s="37" t="str">
        <f>A_predlog!A19</f>
        <v>12/2020</v>
      </c>
      <c r="B19" s="153" t="str">
        <f>A_predlog!B19</f>
        <v>Bećović Lejla</v>
      </c>
      <c r="C19" s="154"/>
      <c r="D19" s="85">
        <f>SUM(A_predlog!O19:Q19)</f>
        <v>0</v>
      </c>
      <c r="E19" s="85">
        <f>MAX(A_predlog!R19:S19)</f>
        <v>0</v>
      </c>
      <c r="F19" s="19" t="str">
        <f>A_predlog!U19</f>
        <v>F</v>
      </c>
    </row>
    <row r="20" spans="1:6" ht="12.75" customHeight="1" x14ac:dyDescent="0.2">
      <c r="A20" s="37" t="str">
        <f>A_predlog!A20</f>
        <v>13/2020</v>
      </c>
      <c r="B20" s="153" t="str">
        <f>A_predlog!B20</f>
        <v>Vuković Nikola</v>
      </c>
      <c r="C20" s="154"/>
      <c r="D20" s="85">
        <f>SUM(A_predlog!O20:Q20)</f>
        <v>0</v>
      </c>
      <c r="E20" s="85">
        <f>MAX(A_predlog!R20:S20)</f>
        <v>0</v>
      </c>
      <c r="F20" s="19" t="str">
        <f>A_predlog!U20</f>
        <v>F</v>
      </c>
    </row>
    <row r="21" spans="1:6" ht="12.75" customHeight="1" x14ac:dyDescent="0.2">
      <c r="A21" s="37" t="str">
        <f>A_predlog!A21</f>
        <v>14/2020</v>
      </c>
      <c r="B21" s="153" t="str">
        <f>A_predlog!B21</f>
        <v>Tomanović Pavle</v>
      </c>
      <c r="C21" s="154"/>
      <c r="D21" s="85">
        <f>SUM(A_predlog!O21:Q21)</f>
        <v>0</v>
      </c>
      <c r="E21" s="85">
        <f>MAX(A_predlog!R21:S21)</f>
        <v>0</v>
      </c>
      <c r="F21" s="19" t="str">
        <f>A_predlog!U21</f>
        <v>F</v>
      </c>
    </row>
    <row r="22" spans="1:6" ht="12.75" customHeight="1" x14ac:dyDescent="0.2">
      <c r="A22" s="37" t="str">
        <f>A_predlog!A22</f>
        <v>15/2020</v>
      </c>
      <c r="B22" s="153" t="str">
        <f>A_predlog!B22</f>
        <v>Bubanja Stefan</v>
      </c>
      <c r="C22" s="154"/>
      <c r="D22" s="85">
        <f>SUM(A_predlog!O22:Q22)</f>
        <v>0</v>
      </c>
      <c r="E22" s="85">
        <f>MAX(A_predlog!R22:S22)</f>
        <v>0</v>
      </c>
      <c r="F22" s="19" t="str">
        <f>A_predlog!U22</f>
        <v>F</v>
      </c>
    </row>
    <row r="23" spans="1:6" ht="12.75" customHeight="1" x14ac:dyDescent="0.2">
      <c r="A23" s="37" t="str">
        <f>A_predlog!A23</f>
        <v>16/2020</v>
      </c>
      <c r="B23" s="153" t="str">
        <f>A_predlog!B23</f>
        <v>Boljević Jovan</v>
      </c>
      <c r="C23" s="154"/>
      <c r="D23" s="85">
        <f>SUM(A_predlog!O23:Q23)</f>
        <v>0</v>
      </c>
      <c r="E23" s="85">
        <f>MAX(A_predlog!R23:S23)</f>
        <v>0</v>
      </c>
      <c r="F23" s="19" t="str">
        <f>A_predlog!U23</f>
        <v>F</v>
      </c>
    </row>
    <row r="24" spans="1:6" ht="12.75" customHeight="1" x14ac:dyDescent="0.2">
      <c r="A24" s="37" t="str">
        <f>A_predlog!A24</f>
        <v>17/2020</v>
      </c>
      <c r="B24" s="153" t="str">
        <f>A_predlog!B24</f>
        <v>Ćatović Edita</v>
      </c>
      <c r="C24" s="154"/>
      <c r="D24" s="85">
        <f>SUM(A_predlog!O24:Q24)</f>
        <v>0</v>
      </c>
      <c r="E24" s="85">
        <f>MAX(A_predlog!R24:S24)</f>
        <v>0</v>
      </c>
      <c r="F24" s="19" t="str">
        <f>A_predlog!U24</f>
        <v>F</v>
      </c>
    </row>
    <row r="25" spans="1:6" ht="12.75" customHeight="1" x14ac:dyDescent="0.2">
      <c r="A25" s="37" t="str">
        <f>A_predlog!A25</f>
        <v>18/2020</v>
      </c>
      <c r="B25" s="153" t="str">
        <f>A_predlog!B25</f>
        <v>Miljanić Marković Slađana</v>
      </c>
      <c r="C25" s="154"/>
      <c r="D25" s="85">
        <f>SUM(A_predlog!O25:Q25)</f>
        <v>0</v>
      </c>
      <c r="E25" s="85">
        <f>MAX(A_predlog!R25:S25)</f>
        <v>0</v>
      </c>
      <c r="F25" s="19" t="str">
        <f>A_predlog!U25</f>
        <v>F</v>
      </c>
    </row>
    <row r="26" spans="1:6" ht="12.75" customHeight="1" x14ac:dyDescent="0.2">
      <c r="A26" s="37" t="str">
        <f>A_predlog!A26</f>
        <v>19/2020</v>
      </c>
      <c r="B26" s="153" t="str">
        <f>A_predlog!B26</f>
        <v>Vukićević Milica</v>
      </c>
      <c r="C26" s="154"/>
      <c r="D26" s="85">
        <f>SUM(A_predlog!O26:Q26)</f>
        <v>45</v>
      </c>
      <c r="E26" s="85">
        <f>MAX(A_predlog!R26:S26)</f>
        <v>29</v>
      </c>
      <c r="F26" s="19" t="str">
        <f>A_predlog!U26</f>
        <v>C</v>
      </c>
    </row>
    <row r="27" spans="1:6" ht="12.75" customHeight="1" x14ac:dyDescent="0.2">
      <c r="A27" s="37" t="str">
        <f>A_predlog!A27</f>
        <v>11/2016</v>
      </c>
      <c r="B27" s="153" t="str">
        <f>A_predlog!B27</f>
        <v>Maraš Andrea</v>
      </c>
      <c r="C27" s="154"/>
      <c r="D27" s="85">
        <f>SUM(A_predlog!O27:Q27)</f>
        <v>0</v>
      </c>
      <c r="E27" s="85">
        <f>MAX(A_predlog!R27:S27)</f>
        <v>0</v>
      </c>
      <c r="F27" s="19" t="str">
        <f>A_predlog!U27</f>
        <v>F</v>
      </c>
    </row>
    <row r="28" spans="1:6" ht="12.75" customHeight="1" x14ac:dyDescent="0.2">
      <c r="A28" s="37"/>
      <c r="B28" s="153"/>
      <c r="C28" s="154"/>
      <c r="D28" s="57"/>
      <c r="E28" s="57"/>
      <c r="F28" s="19"/>
    </row>
    <row r="29" spans="1:6" ht="12.75" customHeight="1" x14ac:dyDescent="0.2">
      <c r="A29" s="37"/>
      <c r="B29" s="153"/>
      <c r="C29" s="154"/>
      <c r="D29" s="57"/>
      <c r="E29" s="57"/>
      <c r="F29" s="19"/>
    </row>
    <row r="30" spans="1:6" ht="12.75" customHeight="1" x14ac:dyDescent="0.2">
      <c r="A30" s="37"/>
      <c r="B30" s="153"/>
      <c r="C30" s="154"/>
      <c r="D30" s="57"/>
      <c r="E30" s="57"/>
      <c r="F30" s="19"/>
    </row>
    <row r="31" spans="1:6" ht="12.75" customHeight="1" x14ac:dyDescent="0.2">
      <c r="A31" s="37"/>
      <c r="B31" s="153"/>
      <c r="C31" s="154"/>
      <c r="D31" s="57"/>
      <c r="E31" s="57"/>
      <c r="F31" s="19"/>
    </row>
    <row r="32" spans="1:6" ht="12.75" customHeight="1" x14ac:dyDescent="0.2">
      <c r="A32" s="37"/>
      <c r="B32" s="153"/>
      <c r="C32" s="154"/>
      <c r="D32" s="57"/>
      <c r="E32" s="57"/>
      <c r="F32" s="19"/>
    </row>
    <row r="33" spans="1:6" ht="12.75" customHeight="1" x14ac:dyDescent="0.2">
      <c r="A33" s="37"/>
      <c r="B33" s="153"/>
      <c r="C33" s="154"/>
      <c r="D33" s="57"/>
      <c r="E33" s="57"/>
      <c r="F33" s="19"/>
    </row>
    <row r="34" spans="1:6" ht="12.75" customHeight="1" x14ac:dyDescent="0.2">
      <c r="A34" s="37"/>
      <c r="B34" s="153"/>
      <c r="C34" s="154"/>
      <c r="D34" s="57"/>
      <c r="E34" s="57"/>
      <c r="F34" s="19"/>
    </row>
    <row r="35" spans="1:6" ht="12.75" customHeight="1" x14ac:dyDescent="0.2">
      <c r="A35" s="37"/>
      <c r="B35" s="153"/>
      <c r="C35" s="154"/>
      <c r="D35" s="57"/>
      <c r="E35" s="57"/>
      <c r="F35" s="19"/>
    </row>
    <row r="36" spans="1:6" ht="12.75" customHeight="1" x14ac:dyDescent="0.2">
      <c r="A36" s="37"/>
      <c r="B36" s="153"/>
      <c r="C36" s="154"/>
      <c r="D36" s="57"/>
      <c r="E36" s="57"/>
      <c r="F36" s="19"/>
    </row>
    <row r="37" spans="1:6" ht="12.75" customHeight="1" x14ac:dyDescent="0.2">
      <c r="A37" s="37"/>
      <c r="B37" s="153"/>
      <c r="C37" s="154"/>
      <c r="D37" s="57"/>
      <c r="E37" s="57"/>
      <c r="F37" s="19"/>
    </row>
    <row r="38" spans="1:6" ht="12.75" customHeight="1" x14ac:dyDescent="0.2">
      <c r="A38" s="58"/>
      <c r="B38" s="153"/>
      <c r="C38" s="154"/>
      <c r="D38" s="57"/>
      <c r="E38" s="57"/>
      <c r="F38" s="19"/>
    </row>
    <row r="39" spans="1:6" ht="12.75" customHeight="1" x14ac:dyDescent="0.2">
      <c r="A39" s="58"/>
      <c r="B39" s="153"/>
      <c r="C39" s="154"/>
      <c r="D39" s="57"/>
      <c r="E39" s="57"/>
      <c r="F39" s="19"/>
    </row>
    <row r="40" spans="1:6" ht="12.75" customHeight="1" x14ac:dyDescent="0.2">
      <c r="A40" s="58"/>
      <c r="B40" s="153"/>
      <c r="C40" s="154"/>
      <c r="D40" s="57"/>
      <c r="E40" s="57"/>
      <c r="F40" s="19"/>
    </row>
    <row r="41" spans="1:6" ht="12.75" customHeight="1" x14ac:dyDescent="0.2">
      <c r="A41" s="58"/>
      <c r="B41" s="153"/>
      <c r="C41" s="154"/>
      <c r="D41" s="57"/>
      <c r="E41" s="57"/>
      <c r="F41" s="19"/>
    </row>
    <row r="42" spans="1:6" ht="12.75" customHeight="1" x14ac:dyDescent="0.2">
      <c r="A42" s="58"/>
      <c r="B42" s="153"/>
      <c r="C42" s="154"/>
      <c r="D42" s="57"/>
      <c r="E42" s="57"/>
      <c r="F42" s="19"/>
    </row>
    <row r="43" spans="1:6" ht="12.75" customHeight="1" x14ac:dyDescent="0.2">
      <c r="A43" s="58"/>
      <c r="B43" s="153"/>
      <c r="C43" s="154"/>
      <c r="D43" s="57"/>
      <c r="E43" s="57"/>
      <c r="F43" s="19"/>
    </row>
    <row r="44" spans="1:6" ht="12.75" customHeight="1" x14ac:dyDescent="0.2">
      <c r="A44" s="58"/>
      <c r="B44" s="153"/>
      <c r="C44" s="154"/>
      <c r="D44" s="57"/>
      <c r="E44" s="57"/>
      <c r="F44" s="19"/>
    </row>
    <row r="45" spans="1:6" ht="12.75" customHeight="1" x14ac:dyDescent="0.2">
      <c r="A45" s="58"/>
      <c r="B45" s="153"/>
      <c r="C45" s="154"/>
      <c r="D45" s="57"/>
      <c r="E45" s="57"/>
      <c r="F45" s="19"/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A_predlog!A60</f>
        <v>0</v>
      </c>
      <c r="B60" s="153">
        <f>A_predlog!B60</f>
        <v>0</v>
      </c>
      <c r="C60" s="154"/>
      <c r="D60" s="57">
        <f>SUM(A_predlog!D60:Q60)</f>
        <v>0</v>
      </c>
      <c r="E60" s="57">
        <f>MAX(A_predlog!R60:S60)</f>
        <v>0</v>
      </c>
      <c r="F60" s="19" t="str">
        <f>A_predlog!U60</f>
        <v>F</v>
      </c>
    </row>
    <row r="61" spans="1:6" x14ac:dyDescent="0.2">
      <c r="A61" s="37">
        <f>A_predlog!A61</f>
        <v>0</v>
      </c>
      <c r="B61" s="153">
        <f>A_predlog!B61</f>
        <v>0</v>
      </c>
      <c r="C61" s="154"/>
      <c r="D61" s="57">
        <f>SUM(A_predlog!D61:Q61)</f>
        <v>0</v>
      </c>
      <c r="E61" s="57">
        <f>MAX(A_predlog!R61:S61)</f>
        <v>0</v>
      </c>
      <c r="F61" s="19" t="str">
        <f>A_predlog!U61</f>
        <v>F</v>
      </c>
    </row>
    <row r="62" spans="1:6" x14ac:dyDescent="0.2">
      <c r="A62" s="37">
        <f>A_predlog!A62</f>
        <v>0</v>
      </c>
      <c r="B62" s="153">
        <f>A_predlog!B62</f>
        <v>0</v>
      </c>
      <c r="C62" s="154"/>
      <c r="D62" s="57">
        <f>SUM(A_predlog!D62:Q62)</f>
        <v>0</v>
      </c>
      <c r="E62" s="57">
        <f>MAX(A_predlog!R62:S62)</f>
        <v>0</v>
      </c>
      <c r="F62" s="19" t="str">
        <f>A_predlog!U62</f>
        <v>F</v>
      </c>
    </row>
    <row r="63" spans="1:6" x14ac:dyDescent="0.2">
      <c r="A63" s="37">
        <f>A_predlog!A63</f>
        <v>0</v>
      </c>
      <c r="B63" s="153">
        <f>A_predlog!B63</f>
        <v>0</v>
      </c>
      <c r="C63" s="154"/>
      <c r="D63" s="57">
        <f>SUM(A_predlog!D63:Q63)</f>
        <v>0</v>
      </c>
      <c r="E63" s="57">
        <f>MAX(A_predlog!R63:S63)</f>
        <v>0</v>
      </c>
      <c r="F63" s="19" t="str">
        <f>A_predlog!U63</f>
        <v>F</v>
      </c>
    </row>
    <row r="64" spans="1:6" x14ac:dyDescent="0.2">
      <c r="A64" s="37">
        <f>A_predlog!A64</f>
        <v>0</v>
      </c>
      <c r="B64" s="153">
        <f>A_predlog!B64</f>
        <v>0</v>
      </c>
      <c r="C64" s="154"/>
      <c r="D64" s="57">
        <f>SUM(A_predlog!D64:Q64)</f>
        <v>0</v>
      </c>
      <c r="E64" s="57">
        <f>MAX(A_predlog!R64:S64)</f>
        <v>0</v>
      </c>
      <c r="F64" s="19" t="str">
        <f>A_predlog!U64</f>
        <v>F</v>
      </c>
    </row>
    <row r="65" spans="1:6" x14ac:dyDescent="0.2">
      <c r="A65" s="37">
        <f>A_predlog!A65</f>
        <v>0</v>
      </c>
      <c r="B65" s="153">
        <f>A_predlog!B65</f>
        <v>0</v>
      </c>
      <c r="C65" s="154"/>
      <c r="D65" s="57">
        <f>SUM(A_predlog!D65:Q65)</f>
        <v>0</v>
      </c>
      <c r="E65" s="57">
        <f>MAX(A_predlog!R65:S65)</f>
        <v>0</v>
      </c>
      <c r="F65" s="19" t="str">
        <f>A_predlog!U65</f>
        <v>F</v>
      </c>
    </row>
    <row r="66" spans="1:6" x14ac:dyDescent="0.2">
      <c r="A66" s="37">
        <f>A_predlog!A66</f>
        <v>0</v>
      </c>
      <c r="B66" s="153">
        <f>A_predlog!B66</f>
        <v>0</v>
      </c>
      <c r="C66" s="154"/>
      <c r="D66" s="57">
        <f>SUM(A_predlog!D66:Q66)</f>
        <v>0</v>
      </c>
      <c r="E66" s="57">
        <f>MAX(A_predlog!R66:S66)</f>
        <v>0</v>
      </c>
      <c r="F66" s="19" t="str">
        <f>A_predlog!U66</f>
        <v>F</v>
      </c>
    </row>
    <row r="67" spans="1:6" x14ac:dyDescent="0.2">
      <c r="A67" s="37">
        <f>A_predlog!A67</f>
        <v>0</v>
      </c>
      <c r="B67" s="153">
        <f>A_predlog!B67</f>
        <v>0</v>
      </c>
      <c r="C67" s="154"/>
      <c r="D67" s="57">
        <f>SUM(A_predlog!D67:Q67)</f>
        <v>0</v>
      </c>
      <c r="E67" s="57">
        <f>MAX(A_predlog!R67:S67)</f>
        <v>0</v>
      </c>
      <c r="F67" s="19" t="str">
        <f>A_predlog!U67</f>
        <v>F</v>
      </c>
    </row>
    <row r="68" spans="1:6" x14ac:dyDescent="0.2">
      <c r="A68" s="37">
        <f>A_predlog!A68</f>
        <v>0</v>
      </c>
      <c r="B68" s="153">
        <f>A_predlog!B68</f>
        <v>0</v>
      </c>
      <c r="C68" s="154"/>
      <c r="D68" s="57">
        <f>SUM(A_predlog!D68:Q68)</f>
        <v>0</v>
      </c>
      <c r="E68" s="57">
        <f>MAX(A_predlog!R68:S68)</f>
        <v>0</v>
      </c>
      <c r="F68" s="19" t="str">
        <f>A_predlog!U68</f>
        <v>F</v>
      </c>
    </row>
    <row r="69" spans="1:6" x14ac:dyDescent="0.2">
      <c r="A69" s="37">
        <f>A_predlog!A69</f>
        <v>0</v>
      </c>
      <c r="B69" s="153">
        <f>A_predlog!B69</f>
        <v>0</v>
      </c>
      <c r="C69" s="154"/>
      <c r="D69" s="57">
        <f>SUM(A_predlog!D69:Q69)</f>
        <v>0</v>
      </c>
      <c r="E69" s="57">
        <f>MAX(A_predlog!R69:S69)</f>
        <v>0</v>
      </c>
      <c r="F69" s="19" t="str">
        <f>A_predlog!U69</f>
        <v>F</v>
      </c>
    </row>
    <row r="70" spans="1:6" x14ac:dyDescent="0.2">
      <c r="A70" s="37">
        <f>A_predlog!A70</f>
        <v>0</v>
      </c>
      <c r="B70" s="153">
        <f>A_predlog!B70</f>
        <v>0</v>
      </c>
      <c r="C70" s="154"/>
      <c r="D70" s="57">
        <f>SUM(A_predlog!D70:Q70)</f>
        <v>0</v>
      </c>
      <c r="E70" s="57">
        <f>MAX(A_predlog!R70:S70)</f>
        <v>0</v>
      </c>
      <c r="F70" s="19" t="str">
        <f>A_predlog!U70</f>
        <v>F</v>
      </c>
    </row>
    <row r="71" spans="1:6" x14ac:dyDescent="0.2">
      <c r="A71" s="37">
        <f>A_predlog!A71</f>
        <v>0</v>
      </c>
      <c r="B71" s="153">
        <f>A_predlog!B71</f>
        <v>0</v>
      </c>
      <c r="C71" s="154"/>
      <c r="D71" s="57">
        <f>SUM(A_predlog!D71:Q71)</f>
        <v>0</v>
      </c>
      <c r="E71" s="57">
        <f>MAX(A_predlog!R71:S71)</f>
        <v>0</v>
      </c>
      <c r="F71" s="19" t="str">
        <f>A_predlog!U71</f>
        <v>F</v>
      </c>
    </row>
    <row r="72" spans="1:6" x14ac:dyDescent="0.2">
      <c r="A72" s="37">
        <f>A_predlog!A72</f>
        <v>0</v>
      </c>
      <c r="B72" s="153">
        <f>A_predlog!B72</f>
        <v>0</v>
      </c>
      <c r="C72" s="154"/>
      <c r="D72" s="57">
        <f>SUM(A_predlog!D72:Q72)</f>
        <v>0</v>
      </c>
      <c r="E72" s="57">
        <f>MAX(A_predlog!R72:S72)</f>
        <v>0</v>
      </c>
      <c r="F72" s="19" t="str">
        <f>A_predlog!U72</f>
        <v>F</v>
      </c>
    </row>
    <row r="73" spans="1:6" x14ac:dyDescent="0.2">
      <c r="A73" s="37">
        <f>A_predlog!A73</f>
        <v>0</v>
      </c>
      <c r="B73" s="153">
        <f>A_predlog!B73</f>
        <v>0</v>
      </c>
      <c r="C73" s="154"/>
      <c r="D73" s="57">
        <f>SUM(A_predlog!D73:Q73)</f>
        <v>0</v>
      </c>
      <c r="E73" s="57">
        <f>MAX(A_predlog!R73:S73)</f>
        <v>0</v>
      </c>
      <c r="F73" s="19" t="str">
        <f>A_predlog!U73</f>
        <v>F</v>
      </c>
    </row>
    <row r="74" spans="1:6" x14ac:dyDescent="0.2">
      <c r="A74" s="37">
        <f>A_predlog!A74</f>
        <v>0</v>
      </c>
      <c r="B74" s="153">
        <f>A_predlog!B74</f>
        <v>0</v>
      </c>
      <c r="C74" s="154"/>
      <c r="D74" s="57">
        <f>SUM(A_predlog!D74:Q74)</f>
        <v>0</v>
      </c>
      <c r="E74" s="57">
        <f>MAX(A_predlog!R74:S74)</f>
        <v>0</v>
      </c>
      <c r="F74" s="19" t="str">
        <f>A_predlog!U74</f>
        <v>F</v>
      </c>
    </row>
    <row r="75" spans="1:6" x14ac:dyDescent="0.2">
      <c r="A75" s="37">
        <f>A_predlog!A75</f>
        <v>0</v>
      </c>
      <c r="B75" s="153">
        <f>A_predlog!B75</f>
        <v>0</v>
      </c>
      <c r="C75" s="154"/>
      <c r="D75" s="57">
        <f>SUM(A_predlog!D75:Q75)</f>
        <v>0</v>
      </c>
      <c r="E75" s="57">
        <f>MAX(A_predlog!R75:S75)</f>
        <v>0</v>
      </c>
      <c r="F75" s="19" t="str">
        <f>A_predlog!U75</f>
        <v>F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C_spisak</vt:lpstr>
      <vt:lpstr>B_spisak</vt:lpstr>
      <vt:lpstr>A_spisak</vt:lpstr>
      <vt:lpstr>C_predlog</vt:lpstr>
      <vt:lpstr>B_predlog</vt:lpstr>
      <vt:lpstr>A_predlog</vt:lpstr>
      <vt:lpstr>C_Zakljucne</vt:lpstr>
      <vt:lpstr>B_Zakljucne</vt:lpstr>
      <vt:lpstr>A_Zakljucne</vt:lpstr>
      <vt:lpstr>Statistika</vt:lpstr>
      <vt:lpstr>My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2017-12-27T12:07:47Z</cp:lastPrinted>
  <dcterms:created xsi:type="dcterms:W3CDTF">2007-10-09T19:03:50Z</dcterms:created>
  <dcterms:modified xsi:type="dcterms:W3CDTF">2021-02-11T14:39:07Z</dcterms:modified>
</cp:coreProperties>
</file>