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3"/>
  </bookViews>
  <sheets>
    <sheet name="C_spisak" sheetId="1" r:id="rId1"/>
    <sheet name="B_spisak" sheetId="2" r:id="rId2"/>
    <sheet name="A_spisak" sheetId="3" r:id="rId3"/>
    <sheet name="C_predlog" sheetId="4" r:id="rId4"/>
    <sheet name="B_predlog" sheetId="5" r:id="rId5"/>
    <sheet name="A_predlog" sheetId="6" r:id="rId6"/>
    <sheet name="C_Zakljucne" sheetId="7" r:id="rId7"/>
    <sheet name="B_Zakljucne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<sst xmlns="http://schemas.openxmlformats.org/spreadsheetml/2006/main" count="1283" uniqueCount="331">
  <si>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</si>
  <si>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</si>
  <si>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</si>
  <si>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</si>
  <si>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</si>
  <si>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</si>
  <si>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</si>
  <si>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</si>
  <si>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</si>
  <si>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</si>
  <si>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</si>
  <si>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</si>
  <si>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</si>
  <si>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</si>
  <si>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</si>
  <si>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</si>
  <si>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</si>
  <si>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</si>
  <si>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</si>
  <si>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</si>
  <si>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</si>
  <si>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</si>
  <si>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</si>
  <si>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</si>
  <si>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</si>
  <si>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</si>
  <si>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</si>
  <si>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</si>
  <si>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</si>
  <si>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</si>
  <si>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</si>
  <si>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</si>
  <si>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</si>
  <si>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</si>
  <si>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</si>
  <si>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</si>
  <si>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</si>
  <si>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</si>
  <si>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</si>
  <si>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</si>
  <si>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</si>
  <si>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</si>
  <si>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</si>
  <si>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</si>
  <si>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</si>
  <si>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</si>
  <si>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</si>
  <si>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</si>
  <si>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</si>
  <si>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</si>
  <si>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</si>
  <si>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</si>
  <si>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</si>
  <si>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</si>
  <si>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</si>
  <si>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</si>
  <si>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</si>
  <si>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</si>
  <si>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</si>
  <si>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</si>
  <si>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</si>
  <si>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</si>
  <si>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</si>
  <si>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</si>
  <si>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</si>
  <si>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</si>
  <si>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</si>
  <si>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</si>
  <si>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</si>
  <si>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</si>
  <si>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</si>
  <si>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</si>
  <si>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</si>
  <si>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</si>
  <si>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</si>
  <si>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</si>
  <si>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</si>
  <si>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</si>
  <si>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</si>
  <si>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</si>
  <si>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</si>
  <si>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</si>
  <si>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</si>
  <si>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</si>
  <si>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</si>
  <si>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</si>
  <si>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</si>
  <si>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</si>
  <si>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</si>
  <si>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</si>
  <si>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</si>
  <si>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</si>
  <si>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</si>
  <si>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</si>
  <si>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</si>
  <si>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</si>
  <si>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</si>
  <si>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</si>
  <si>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</si>
  <si>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</si>
  <si>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</si>
  <si>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</si>
  <si>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</si>
  <si>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</si>
  <si>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</si>
  <si>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</si>
  <si>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</si>
  <si>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</si>
  <si>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</si>
  <si>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</si>
  <si>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</si>
  <si>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</si>
  <si>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</si>
  <si>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</si>
  <si>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</si>
  <si>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</si>
  <si>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</si>
  <si>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</si>
  <si>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</si>
  <si>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</si>
  <si>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</si>
  <si>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</si>
  <si>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Anđela</t>
  </si>
  <si>
    <t>Danilo</t>
  </si>
  <si>
    <t>Jovan</t>
  </si>
  <si>
    <t>Jovana</t>
  </si>
  <si>
    <t>Maja</t>
  </si>
  <si>
    <t>Knežević</t>
  </si>
  <si>
    <t>l2</t>
  </si>
  <si>
    <t>l1</t>
  </si>
  <si>
    <t>l3</t>
  </si>
  <si>
    <t>2016</t>
  </si>
  <si>
    <t>Pejović</t>
  </si>
  <si>
    <t>Ivanović</t>
  </si>
  <si>
    <t>Božović</t>
  </si>
  <si>
    <t>Aleksa</t>
  </si>
  <si>
    <t>Doc. dr Miljan Bigović</t>
  </si>
  <si>
    <t>Doc. dr Aleksandar Popović</t>
  </si>
  <si>
    <t>PREDMET: Uvod u matematičku logiku</t>
  </si>
  <si>
    <t>SARADNIK: Dragana Borović</t>
  </si>
  <si>
    <t>2017</t>
  </si>
  <si>
    <t>Igor</t>
  </si>
  <si>
    <t>Dražen</t>
  </si>
  <si>
    <t>Šćepanović</t>
  </si>
  <si>
    <t>Marija</t>
  </si>
  <si>
    <t>Krsto</t>
  </si>
  <si>
    <t>Radanović</t>
  </si>
  <si>
    <t>Adnan</t>
  </si>
  <si>
    <t>Rašović</t>
  </si>
  <si>
    <t>Andrija</t>
  </si>
  <si>
    <t>Marina</t>
  </si>
  <si>
    <t>Ana</t>
  </si>
  <si>
    <t>Bulajić</t>
  </si>
  <si>
    <t>Popović</t>
  </si>
  <si>
    <t>Golubović</t>
  </si>
  <si>
    <t>Bobana</t>
  </si>
  <si>
    <t>Danilović</t>
  </si>
  <si>
    <t>Vuk</t>
  </si>
  <si>
    <t>Papović</t>
  </si>
  <si>
    <t>Edo</t>
  </si>
  <si>
    <t>Erović</t>
  </si>
  <si>
    <t>Živković</t>
  </si>
  <si>
    <t>STUDIJSKI PROGRAM: Matematika i računarske nauke</t>
  </si>
  <si>
    <t>STUDIJE:  AKADEMSKE OSNOVNE - PMF-a</t>
  </si>
  <si>
    <t>Maša</t>
  </si>
  <si>
    <t>Leković</t>
  </si>
  <si>
    <t>Drobnjak</t>
  </si>
  <si>
    <t>Mima</t>
  </si>
  <si>
    <t>Đurović</t>
  </si>
  <si>
    <t>Andrea</t>
  </si>
  <si>
    <t>Maraš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</si>
  <si>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</si>
  <si>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</si>
  <si>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</si>
  <si>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</si>
  <si>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</si>
  <si>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</si>
  <si>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</si>
  <si>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</si>
  <si>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</si>
  <si>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</si>
  <si>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</si>
  <si>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2018</t>
  </si>
  <si>
    <t>Boban</t>
  </si>
  <si>
    <t>Ognjen</t>
  </si>
  <si>
    <t>Šubarić</t>
  </si>
  <si>
    <t>Mijajlo</t>
  </si>
  <si>
    <t>Vučinić</t>
  </si>
  <si>
    <t>Đuro</t>
  </si>
  <si>
    <t>Masoničić</t>
  </si>
  <si>
    <t>Rade</t>
  </si>
  <si>
    <t>Veljić</t>
  </si>
  <si>
    <t>Maksim</t>
  </si>
  <si>
    <t>Lutovac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</si>
  <si>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</si>
  <si>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</si>
  <si>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</si>
  <si>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</si>
  <si>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</si>
  <si>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</si>
  <si>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</si>
  <si>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</si>
  <si>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</si>
  <si>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</si>
  <si>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</si>
  <si>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</si>
  <si>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Nemanja</t>
  </si>
  <si>
    <t>Novović</t>
  </si>
  <si>
    <t>Jovo</t>
  </si>
  <si>
    <t>Mitrić</t>
  </si>
  <si>
    <t>Domazetović</t>
  </si>
  <si>
    <t>Stojanović</t>
  </si>
  <si>
    <t>Nerma</t>
  </si>
  <si>
    <t>Dizdarević</t>
  </si>
  <si>
    <t>Sonja</t>
  </si>
  <si>
    <t>Irina</t>
  </si>
  <si>
    <t>Lazarević</t>
  </si>
  <si>
    <t>Boljević</t>
  </si>
  <si>
    <t>Miletić</t>
  </si>
  <si>
    <t>Čoković</t>
  </si>
  <si>
    <t>Vasilisa</t>
  </si>
  <si>
    <t>Natalija</t>
  </si>
  <si>
    <t>Radnjić</t>
  </si>
  <si>
    <t>Radulović</t>
  </si>
  <si>
    <t>Karličić</t>
  </si>
  <si>
    <t>Hajdana</t>
  </si>
  <si>
    <t>Damjanović</t>
  </si>
  <si>
    <t>38</t>
  </si>
  <si>
    <t>Admir</t>
  </si>
  <si>
    <t>Krnić</t>
  </si>
  <si>
    <t>Andrijana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</si>
  <si>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</si>
  <si>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</si>
  <si>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</si>
  <si>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</si>
  <si>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</si>
  <si>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</si>
  <si>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</si>
  <si>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</si>
  <si>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</si>
  <si>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Jovanović</t>
  </si>
  <si>
    <t>Predrag</t>
  </si>
  <si>
    <t>Žunjić</t>
  </si>
  <si>
    <t>Vaso</t>
  </si>
  <si>
    <t>Kristina</t>
  </si>
  <si>
    <t>Mićović</t>
  </si>
  <si>
    <t>Ružica</t>
  </si>
  <si>
    <t>Vuković</t>
  </si>
  <si>
    <t>Lazar</t>
  </si>
  <si>
    <t>Mrkić</t>
  </si>
  <si>
    <t>Vanja</t>
  </si>
  <si>
    <t>Grabovica</t>
  </si>
  <si>
    <t>Semra</t>
  </si>
  <si>
    <t>Jonuz</t>
  </si>
  <si>
    <t>Bujišić</t>
  </si>
  <si>
    <t>Una</t>
  </si>
  <si>
    <t>Sredović</t>
  </si>
  <si>
    <t>Ljiljana</t>
  </si>
  <si>
    <t>Jelić</t>
  </si>
  <si>
    <t>Đurić</t>
  </si>
  <si>
    <t>Tamara</t>
  </si>
  <si>
    <t>Čukić</t>
  </si>
  <si>
    <t>Valerija</t>
  </si>
  <si>
    <t>Čolović</t>
  </si>
  <si>
    <t>Kovačević</t>
  </si>
  <si>
    <t>Laban</t>
  </si>
  <si>
    <t>Milikić</t>
  </si>
  <si>
    <t>Danica</t>
  </si>
  <si>
    <t>Duković</t>
  </si>
  <si>
    <t>Vukojičić</t>
  </si>
  <si>
    <t>Radojka</t>
  </si>
  <si>
    <t>Poleksić</t>
  </si>
  <si>
    <t>Tatjana</t>
  </si>
  <si>
    <t>Muratović</t>
  </si>
  <si>
    <t>Došljak</t>
  </si>
  <si>
    <t>Kosović</t>
  </si>
  <si>
    <t>Bane</t>
  </si>
  <si>
    <t>Petričić</t>
  </si>
  <si>
    <t>Svetlana</t>
  </si>
  <si>
    <t>Kandić</t>
  </si>
  <si>
    <t>Dajla</t>
  </si>
  <si>
    <t>Šabović</t>
  </si>
  <si>
    <t>Bogić</t>
  </si>
  <si>
    <t>Bulatović</t>
  </si>
  <si>
    <t>Dragana</t>
  </si>
  <si>
    <t>Mrvaljević</t>
  </si>
  <si>
    <t>Jelena</t>
  </si>
  <si>
    <t>Hajduković</t>
  </si>
  <si>
    <t>Cerović</t>
  </si>
  <si>
    <t>Radoman</t>
  </si>
  <si>
    <t>Mijanović</t>
  </si>
  <si>
    <t>Gajović</t>
  </si>
  <si>
    <t>Mato</t>
  </si>
  <si>
    <t>Martinović</t>
  </si>
  <si>
    <t>Uskoković</t>
  </si>
  <si>
    <t>Ilić</t>
  </si>
  <si>
    <t>Stela</t>
  </si>
  <si>
    <t>Seidović</t>
  </si>
  <si>
    <t>Perišić</t>
  </si>
  <si>
    <t>Dragaš</t>
  </si>
  <si>
    <t>Žarko</t>
  </si>
  <si>
    <t>Furtula</t>
  </si>
  <si>
    <t>Petar</t>
  </si>
  <si>
    <t>Janković</t>
  </si>
  <si>
    <t>Hristijan</t>
  </si>
  <si>
    <t>Vukadinović</t>
  </si>
  <si>
    <t>Zečević</t>
  </si>
  <si>
    <t>Neško</t>
  </si>
  <si>
    <t>Šljivančanin</t>
  </si>
  <si>
    <t>Milijana</t>
  </si>
  <si>
    <t>Zindović</t>
  </si>
  <si>
    <t>Fatmire</t>
  </si>
  <si>
    <t>Hoxhiq</t>
  </si>
  <si>
    <t>Ralević</t>
  </si>
  <si>
    <t>Nišavić</t>
  </si>
  <si>
    <t>Adnana</t>
  </si>
  <si>
    <t>Kurmemović</t>
  </si>
  <si>
    <t>Željka</t>
  </si>
  <si>
    <t>Ćinćur</t>
  </si>
  <si>
    <t>Radonjić</t>
  </si>
  <si>
    <t>Ajla</t>
  </si>
  <si>
    <t>Ličina</t>
  </si>
  <si>
    <t>Krstina</t>
  </si>
  <si>
    <t>Milić</t>
  </si>
  <si>
    <t>Branka</t>
  </si>
  <si>
    <t>Šćekić</t>
  </si>
  <si>
    <t>Kastratović</t>
  </si>
  <si>
    <t>Mihajlović</t>
  </si>
  <si>
    <t>2018/19</t>
  </si>
  <si>
    <t>SARADNIK: Mrs Dragana Borović</t>
  </si>
  <si>
    <t>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</si>
</sst>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10" xfId="95" applyNumberFormat="1" applyFont="1" applyBorder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M5" sqref="M5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83" t="s">
        <v>52</v>
      </c>
      <c r="B1" s="83" t="s">
        <v>53</v>
      </c>
      <c r="C1" s="83" t="s">
        <v>54</v>
      </c>
      <c r="D1" s="83" t="s">
        <v>55</v>
      </c>
      <c r="E1" s="83" t="s">
        <v>56</v>
      </c>
      <c r="F1" s="83" t="s">
        <v>57</v>
      </c>
      <c r="G1" s="83" t="s">
        <v>58</v>
      </c>
    </row>
    <row r="2" spans="1:29" ht="15">
      <c r="A2" s="83" t="s">
        <v>59</v>
      </c>
      <c r="B2" s="83" t="s">
        <v>182</v>
      </c>
      <c r="C2" s="83" t="s">
        <v>183</v>
      </c>
      <c r="D2" s="83" t="s">
        <v>134</v>
      </c>
      <c r="E2" s="83" t="s">
        <v>60</v>
      </c>
      <c r="F2" s="83" t="s">
        <v>59</v>
      </c>
      <c r="G2" s="83" t="s">
        <v>140</v>
      </c>
      <c r="I2" t="str">
        <f>CONCATENATE(A2,"/",B2)</f>
        <v>1/2018</v>
      </c>
      <c r="J2" t="str">
        <f>CONCATENATE(D2," ",C2)</f>
        <v>Božović Boban</v>
      </c>
      <c r="AC2">
        <f aca="true" t="shared" si="0" ref="AC2:AC65">IF(T2&lt;&gt;$AA$1,T2,IF(S2=$AA$1,"",S2))</f>
      </c>
    </row>
    <row r="3" spans="1:29" ht="15">
      <c r="A3" s="83" t="s">
        <v>62</v>
      </c>
      <c r="B3" s="83" t="s">
        <v>182</v>
      </c>
      <c r="C3" s="83" t="s">
        <v>123</v>
      </c>
      <c r="D3" s="83" t="s">
        <v>143</v>
      </c>
      <c r="E3" s="83" t="s">
        <v>60</v>
      </c>
      <c r="F3" s="83" t="s">
        <v>59</v>
      </c>
      <c r="G3" s="83" t="s">
        <v>140</v>
      </c>
      <c r="I3" t="str">
        <f aca="true" t="shared" si="1" ref="I3:I52">CONCATENATE(A3,"/",B3)</f>
        <v>2/2018</v>
      </c>
      <c r="J3" t="str">
        <f aca="true" t="shared" si="2" ref="J3:J52">CONCATENATE(D3," ",C3)</f>
        <v>Šćepanović Danilo</v>
      </c>
      <c r="AC3">
        <f t="shared" si="0"/>
      </c>
    </row>
    <row r="4" spans="1:29" ht="15">
      <c r="A4" s="83" t="s">
        <v>63</v>
      </c>
      <c r="B4" s="83" t="s">
        <v>182</v>
      </c>
      <c r="C4" s="83" t="s">
        <v>184</v>
      </c>
      <c r="D4" s="83" t="s">
        <v>185</v>
      </c>
      <c r="E4" s="83" t="s">
        <v>60</v>
      </c>
      <c r="F4" s="83" t="s">
        <v>59</v>
      </c>
      <c r="G4" s="83" t="s">
        <v>140</v>
      </c>
      <c r="I4" t="str">
        <f t="shared" si="1"/>
        <v>3/2018</v>
      </c>
      <c r="J4" t="str">
        <f t="shared" si="2"/>
        <v>Šubarić Ognjen</v>
      </c>
      <c r="AC4">
        <f t="shared" si="0"/>
      </c>
    </row>
    <row r="5" spans="1:29" ht="15">
      <c r="A5" s="83" t="s">
        <v>64</v>
      </c>
      <c r="B5" s="83" t="s">
        <v>182</v>
      </c>
      <c r="C5" s="83" t="s">
        <v>186</v>
      </c>
      <c r="D5" s="83" t="s">
        <v>154</v>
      </c>
      <c r="E5" s="83" t="s">
        <v>60</v>
      </c>
      <c r="F5" s="83" t="s">
        <v>59</v>
      </c>
      <c r="G5" s="83" t="s">
        <v>140</v>
      </c>
      <c r="I5" t="str">
        <f t="shared" si="1"/>
        <v>4/2018</v>
      </c>
      <c r="J5" t="str">
        <f t="shared" si="2"/>
        <v>Golubović Mijajlo</v>
      </c>
      <c r="AC5">
        <f t="shared" si="0"/>
      </c>
    </row>
    <row r="6" spans="1:29" ht="15">
      <c r="A6" s="83" t="s">
        <v>66</v>
      </c>
      <c r="B6" s="83" t="s">
        <v>182</v>
      </c>
      <c r="C6" s="83" t="s">
        <v>95</v>
      </c>
      <c r="D6" s="83" t="s">
        <v>187</v>
      </c>
      <c r="E6" s="83" t="s">
        <v>60</v>
      </c>
      <c r="F6" s="83" t="s">
        <v>59</v>
      </c>
      <c r="G6" s="83" t="s">
        <v>140</v>
      </c>
      <c r="I6" t="str">
        <f t="shared" si="1"/>
        <v>5/2018</v>
      </c>
      <c r="J6" t="str">
        <f t="shared" si="2"/>
        <v>Vučinić Luka</v>
      </c>
      <c r="AC6">
        <f t="shared" si="0"/>
      </c>
    </row>
    <row r="7" spans="1:29" ht="15">
      <c r="A7" s="83" t="s">
        <v>68</v>
      </c>
      <c r="B7" s="83" t="s">
        <v>182</v>
      </c>
      <c r="C7" s="83" t="s">
        <v>188</v>
      </c>
      <c r="D7" s="83" t="s">
        <v>189</v>
      </c>
      <c r="E7" s="83" t="s">
        <v>60</v>
      </c>
      <c r="F7" s="83" t="s">
        <v>59</v>
      </c>
      <c r="G7" s="83" t="s">
        <v>140</v>
      </c>
      <c r="I7" t="str">
        <f t="shared" si="1"/>
        <v>6/2018</v>
      </c>
      <c r="J7" t="str">
        <f t="shared" si="2"/>
        <v>Masoničić Đuro</v>
      </c>
      <c r="AC7">
        <f t="shared" si="0"/>
      </c>
    </row>
    <row r="8" spans="1:29" ht="15">
      <c r="A8" s="83" t="s">
        <v>69</v>
      </c>
      <c r="B8" s="83" t="s">
        <v>182</v>
      </c>
      <c r="C8" s="83" t="s">
        <v>190</v>
      </c>
      <c r="D8" s="83" t="s">
        <v>191</v>
      </c>
      <c r="E8" s="83" t="s">
        <v>60</v>
      </c>
      <c r="F8" s="83" t="s">
        <v>59</v>
      </c>
      <c r="G8" s="83" t="s">
        <v>140</v>
      </c>
      <c r="I8" t="str">
        <f t="shared" si="1"/>
        <v>7/2018</v>
      </c>
      <c r="J8" t="str">
        <f t="shared" si="2"/>
        <v>Veljić Rade</v>
      </c>
      <c r="AC8">
        <f t="shared" si="0"/>
      </c>
    </row>
    <row r="9" spans="1:29" ht="15">
      <c r="A9" s="83" t="s">
        <v>71</v>
      </c>
      <c r="B9" s="83" t="s">
        <v>182</v>
      </c>
      <c r="C9" s="83" t="s">
        <v>192</v>
      </c>
      <c r="D9" s="83" t="s">
        <v>193</v>
      </c>
      <c r="E9" s="83" t="s">
        <v>60</v>
      </c>
      <c r="F9" s="83" t="s">
        <v>59</v>
      </c>
      <c r="G9" s="83" t="s">
        <v>140</v>
      </c>
      <c r="I9" t="str">
        <f t="shared" si="1"/>
        <v>8/2018</v>
      </c>
      <c r="J9" t="str">
        <f t="shared" si="2"/>
        <v>Lutovac Maksim</v>
      </c>
      <c r="AC9">
        <f t="shared" si="0"/>
      </c>
    </row>
    <row r="10" spans="1:29" ht="15">
      <c r="A10" s="83" t="s">
        <v>72</v>
      </c>
      <c r="B10" s="83" t="s">
        <v>182</v>
      </c>
      <c r="C10" s="83" t="s">
        <v>99</v>
      </c>
      <c r="D10" s="83" t="s">
        <v>148</v>
      </c>
      <c r="E10" s="83" t="s">
        <v>60</v>
      </c>
      <c r="F10" s="83" t="s">
        <v>59</v>
      </c>
      <c r="G10" s="83" t="s">
        <v>140</v>
      </c>
      <c r="I10" t="str">
        <f t="shared" si="1"/>
        <v>9/2018</v>
      </c>
      <c r="J10" t="str">
        <f t="shared" si="2"/>
        <v>Rašović Stefan</v>
      </c>
      <c r="AC10">
        <f t="shared" si="0"/>
      </c>
    </row>
    <row r="11" spans="1:29" ht="15">
      <c r="A11" s="83" t="s">
        <v>73</v>
      </c>
      <c r="B11" s="83" t="s">
        <v>182</v>
      </c>
      <c r="C11" s="83" t="s">
        <v>150</v>
      </c>
      <c r="D11" s="83" t="s">
        <v>194</v>
      </c>
      <c r="E11" s="83" t="s">
        <v>60</v>
      </c>
      <c r="F11" s="83" t="s">
        <v>59</v>
      </c>
      <c r="G11" s="83" t="s">
        <v>140</v>
      </c>
      <c r="I11" t="str">
        <f t="shared" si="1"/>
        <v>10/2018</v>
      </c>
      <c r="J11" t="str">
        <f t="shared" si="2"/>
        <v>Vučković Marina</v>
      </c>
      <c r="AC11">
        <f t="shared" si="0"/>
      </c>
    </row>
    <row r="12" spans="1:29" ht="15">
      <c r="A12" s="83" t="s">
        <v>75</v>
      </c>
      <c r="B12" s="83" t="s">
        <v>182</v>
      </c>
      <c r="C12" s="83" t="s">
        <v>95</v>
      </c>
      <c r="D12" s="83" t="s">
        <v>195</v>
      </c>
      <c r="E12" s="83" t="s">
        <v>60</v>
      </c>
      <c r="F12" s="83" t="s">
        <v>59</v>
      </c>
      <c r="G12" s="83" t="s">
        <v>140</v>
      </c>
      <c r="I12" t="str">
        <f t="shared" si="1"/>
        <v>11/2018</v>
      </c>
      <c r="J12" t="str">
        <f t="shared" si="2"/>
        <v>Utješinović Luka</v>
      </c>
      <c r="AC12">
        <f t="shared" si="0"/>
      </c>
    </row>
    <row r="13" spans="1:29" ht="15">
      <c r="A13" s="83" t="s">
        <v>76</v>
      </c>
      <c r="B13" s="83" t="s">
        <v>182</v>
      </c>
      <c r="C13" s="83" t="s">
        <v>196</v>
      </c>
      <c r="D13" s="83" t="s">
        <v>197</v>
      </c>
      <c r="E13" s="83" t="s">
        <v>60</v>
      </c>
      <c r="F13" s="83" t="s">
        <v>59</v>
      </c>
      <c r="G13" s="83" t="s">
        <v>140</v>
      </c>
      <c r="I13" t="str">
        <f t="shared" si="1"/>
        <v>12/2018</v>
      </c>
      <c r="J13" t="str">
        <f t="shared" si="2"/>
        <v>Petrović Anika</v>
      </c>
      <c r="AC13">
        <f t="shared" si="0"/>
      </c>
    </row>
    <row r="14" spans="1:29" ht="15">
      <c r="A14" s="83" t="s">
        <v>77</v>
      </c>
      <c r="B14" s="83" t="s">
        <v>182</v>
      </c>
      <c r="C14" s="83" t="s">
        <v>67</v>
      </c>
      <c r="D14" s="83" t="s">
        <v>127</v>
      </c>
      <c r="E14" s="83" t="s">
        <v>60</v>
      </c>
      <c r="F14" s="83" t="s">
        <v>59</v>
      </c>
      <c r="G14" s="83" t="s">
        <v>140</v>
      </c>
      <c r="I14" t="str">
        <f t="shared" si="1"/>
        <v>13/2018</v>
      </c>
      <c r="J14" t="str">
        <f t="shared" si="2"/>
        <v>Knežević Milica</v>
      </c>
      <c r="AC14">
        <f t="shared" si="0"/>
      </c>
    </row>
    <row r="15" spans="1:29" ht="15">
      <c r="A15" s="83" t="s">
        <v>78</v>
      </c>
      <c r="B15" s="83" t="s">
        <v>182</v>
      </c>
      <c r="C15" s="83" t="s">
        <v>157</v>
      </c>
      <c r="D15" s="83" t="s">
        <v>193</v>
      </c>
      <c r="E15" s="83" t="s">
        <v>60</v>
      </c>
      <c r="F15" s="83" t="s">
        <v>59</v>
      </c>
      <c r="G15" s="83" t="s">
        <v>140</v>
      </c>
      <c r="I15" t="str">
        <f t="shared" si="1"/>
        <v>14/2018</v>
      </c>
      <c r="J15" t="str">
        <f t="shared" si="2"/>
        <v>Lutovac Vuk</v>
      </c>
      <c r="AC15">
        <f t="shared" si="0"/>
      </c>
    </row>
    <row r="16" spans="1:29" ht="15">
      <c r="A16" s="83" t="s">
        <v>80</v>
      </c>
      <c r="B16" s="83" t="s">
        <v>182</v>
      </c>
      <c r="C16" s="83" t="s">
        <v>198</v>
      </c>
      <c r="D16" s="83" t="s">
        <v>199</v>
      </c>
      <c r="E16" s="83" t="s">
        <v>60</v>
      </c>
      <c r="F16" s="83" t="s">
        <v>59</v>
      </c>
      <c r="G16" s="83" t="s">
        <v>140</v>
      </c>
      <c r="I16" t="str">
        <f t="shared" si="1"/>
        <v>15/2018</v>
      </c>
      <c r="J16" t="str">
        <f t="shared" si="2"/>
        <v>Delijić Damir</v>
      </c>
      <c r="AC16">
        <f t="shared" si="0"/>
      </c>
    </row>
    <row r="17" spans="1:29" ht="15">
      <c r="A17" s="83" t="s">
        <v>82</v>
      </c>
      <c r="B17" s="83" t="s">
        <v>182</v>
      </c>
      <c r="C17" s="83" t="s">
        <v>125</v>
      </c>
      <c r="D17" s="83" t="s">
        <v>200</v>
      </c>
      <c r="E17" s="83" t="s">
        <v>60</v>
      </c>
      <c r="F17" s="83" t="s">
        <v>59</v>
      </c>
      <c r="G17" s="83" t="s">
        <v>140</v>
      </c>
      <c r="I17" t="str">
        <f t="shared" si="1"/>
        <v>16/2018</v>
      </c>
      <c r="J17" t="str">
        <f t="shared" si="2"/>
        <v>Čeprnić Jovana</v>
      </c>
      <c r="AC17">
        <f t="shared" si="0"/>
      </c>
    </row>
    <row r="18" spans="1:29" ht="15">
      <c r="A18" s="83" t="s">
        <v>83</v>
      </c>
      <c r="B18" s="83" t="s">
        <v>182</v>
      </c>
      <c r="C18" s="83" t="s">
        <v>201</v>
      </c>
      <c r="D18" s="83" t="s">
        <v>202</v>
      </c>
      <c r="E18" s="83" t="s">
        <v>60</v>
      </c>
      <c r="F18" s="83" t="s">
        <v>59</v>
      </c>
      <c r="G18" s="83" t="s">
        <v>140</v>
      </c>
      <c r="I18" t="str">
        <f t="shared" si="1"/>
        <v>17/2018</v>
      </c>
      <c r="J18" t="str">
        <f t="shared" si="2"/>
        <v>Đilas Vojislav</v>
      </c>
      <c r="AC18">
        <f t="shared" si="0"/>
      </c>
    </row>
    <row r="19" spans="1:29" ht="15">
      <c r="A19" s="83" t="s">
        <v>84</v>
      </c>
      <c r="B19" s="83" t="s">
        <v>182</v>
      </c>
      <c r="C19" s="83" t="s">
        <v>74</v>
      </c>
      <c r="D19" s="83" t="s">
        <v>203</v>
      </c>
      <c r="E19" s="83" t="s">
        <v>60</v>
      </c>
      <c r="F19" s="83" t="s">
        <v>59</v>
      </c>
      <c r="G19" s="83" t="s">
        <v>140</v>
      </c>
      <c r="I19" t="str">
        <f t="shared" si="1"/>
        <v>18/2018</v>
      </c>
      <c r="J19" t="str">
        <f t="shared" si="2"/>
        <v>Turčinović Nikola</v>
      </c>
      <c r="AC19">
        <f t="shared" si="0"/>
      </c>
    </row>
    <row r="20" spans="1:29" ht="15">
      <c r="A20" s="83" t="s">
        <v>85</v>
      </c>
      <c r="B20" s="83" t="s">
        <v>182</v>
      </c>
      <c r="C20" s="83" t="s">
        <v>204</v>
      </c>
      <c r="D20" s="83" t="s">
        <v>205</v>
      </c>
      <c r="E20" s="83" t="s">
        <v>60</v>
      </c>
      <c r="F20" s="83" t="s">
        <v>59</v>
      </c>
      <c r="G20" s="83" t="s">
        <v>140</v>
      </c>
      <c r="I20" t="str">
        <f t="shared" si="1"/>
        <v>19/2018</v>
      </c>
      <c r="J20" t="str">
        <f t="shared" si="2"/>
        <v>Kadić Milovan</v>
      </c>
      <c r="AC20">
        <f t="shared" si="0"/>
      </c>
    </row>
    <row r="21" spans="1:29" ht="15">
      <c r="A21" s="83" t="s">
        <v>86</v>
      </c>
      <c r="B21" s="83" t="s">
        <v>182</v>
      </c>
      <c r="C21" s="83" t="s">
        <v>206</v>
      </c>
      <c r="D21" s="83" t="s">
        <v>207</v>
      </c>
      <c r="E21" s="83" t="s">
        <v>60</v>
      </c>
      <c r="F21" s="83" t="s">
        <v>59</v>
      </c>
      <c r="G21" s="83" t="s">
        <v>140</v>
      </c>
      <c r="I21" t="str">
        <f t="shared" si="1"/>
        <v>20/2018</v>
      </c>
      <c r="J21" t="str">
        <f t="shared" si="2"/>
        <v>Novović Nemanja</v>
      </c>
      <c r="AC21">
        <f t="shared" si="0"/>
      </c>
    </row>
    <row r="22" spans="1:29" ht="15">
      <c r="A22" s="83" t="s">
        <v>88</v>
      </c>
      <c r="B22" s="83" t="s">
        <v>182</v>
      </c>
      <c r="C22" s="83" t="s">
        <v>149</v>
      </c>
      <c r="D22" s="83" t="s">
        <v>161</v>
      </c>
      <c r="E22" s="83" t="s">
        <v>60</v>
      </c>
      <c r="F22" s="83" t="s">
        <v>59</v>
      </c>
      <c r="G22" s="83" t="s">
        <v>140</v>
      </c>
      <c r="I22" t="str">
        <f t="shared" si="1"/>
        <v>22/2018</v>
      </c>
      <c r="J22" t="str">
        <f t="shared" si="2"/>
        <v>Živković Andrija</v>
      </c>
      <c r="AC22">
        <f t="shared" si="0"/>
      </c>
    </row>
    <row r="23" spans="1:29" ht="15">
      <c r="A23" s="83" t="s">
        <v>89</v>
      </c>
      <c r="B23" s="83" t="s">
        <v>182</v>
      </c>
      <c r="C23" s="83" t="s">
        <v>208</v>
      </c>
      <c r="D23" s="83" t="s">
        <v>209</v>
      </c>
      <c r="E23" s="83" t="s">
        <v>60</v>
      </c>
      <c r="F23" s="83" t="s">
        <v>59</v>
      </c>
      <c r="G23" s="83" t="s">
        <v>140</v>
      </c>
      <c r="I23" t="str">
        <f t="shared" si="1"/>
        <v>23/2018</v>
      </c>
      <c r="J23" t="str">
        <f t="shared" si="2"/>
        <v>Mitrić Jovo</v>
      </c>
      <c r="AC23">
        <f t="shared" si="0"/>
      </c>
    </row>
    <row r="24" spans="1:29" ht="15">
      <c r="A24" s="83" t="s">
        <v>90</v>
      </c>
      <c r="B24" s="83" t="s">
        <v>182</v>
      </c>
      <c r="C24" s="83" t="s">
        <v>157</v>
      </c>
      <c r="D24" s="83" t="s">
        <v>210</v>
      </c>
      <c r="E24" s="83" t="s">
        <v>60</v>
      </c>
      <c r="F24" s="83" t="s">
        <v>59</v>
      </c>
      <c r="G24" s="83" t="s">
        <v>140</v>
      </c>
      <c r="I24" t="str">
        <f t="shared" si="1"/>
        <v>24/2018</v>
      </c>
      <c r="J24" t="str">
        <f t="shared" si="2"/>
        <v>Domazetović Vuk</v>
      </c>
      <c r="AC24">
        <f t="shared" si="0"/>
      </c>
    </row>
    <row r="25" spans="1:29" ht="15">
      <c r="A25" s="83" t="s">
        <v>91</v>
      </c>
      <c r="B25" s="83" t="s">
        <v>182</v>
      </c>
      <c r="C25" s="83" t="s">
        <v>125</v>
      </c>
      <c r="D25" s="83" t="s">
        <v>211</v>
      </c>
      <c r="E25" s="83" t="s">
        <v>60</v>
      </c>
      <c r="F25" s="83" t="s">
        <v>59</v>
      </c>
      <c r="G25" s="83" t="s">
        <v>140</v>
      </c>
      <c r="I25" t="str">
        <f t="shared" si="1"/>
        <v>25/2018</v>
      </c>
      <c r="J25" t="str">
        <f t="shared" si="2"/>
        <v>Stojanović Jovana</v>
      </c>
      <c r="AC25">
        <f t="shared" si="0"/>
      </c>
    </row>
    <row r="26" spans="1:29" ht="15">
      <c r="A26" s="83" t="s">
        <v>92</v>
      </c>
      <c r="B26" s="83" t="s">
        <v>182</v>
      </c>
      <c r="C26" s="83" t="s">
        <v>212</v>
      </c>
      <c r="D26" s="83" t="s">
        <v>213</v>
      </c>
      <c r="E26" s="83" t="s">
        <v>60</v>
      </c>
      <c r="F26" s="83" t="s">
        <v>59</v>
      </c>
      <c r="G26" s="83" t="s">
        <v>140</v>
      </c>
      <c r="I26" t="str">
        <f t="shared" si="1"/>
        <v>26/2018</v>
      </c>
      <c r="J26" t="str">
        <f t="shared" si="2"/>
        <v>Dizdarević Nerma</v>
      </c>
      <c r="AC26">
        <f t="shared" si="0"/>
      </c>
    </row>
    <row r="27" spans="1:29" ht="15">
      <c r="A27" s="83" t="s">
        <v>93</v>
      </c>
      <c r="B27" s="83" t="s">
        <v>182</v>
      </c>
      <c r="C27" s="83" t="s">
        <v>214</v>
      </c>
      <c r="D27" s="83" t="s">
        <v>127</v>
      </c>
      <c r="E27" s="83" t="s">
        <v>60</v>
      </c>
      <c r="F27" s="83" t="s">
        <v>59</v>
      </c>
      <c r="G27" s="83" t="s">
        <v>140</v>
      </c>
      <c r="I27" t="str">
        <f t="shared" si="1"/>
        <v>27/2018</v>
      </c>
      <c r="J27" t="str">
        <f t="shared" si="2"/>
        <v>Knežević Sonja</v>
      </c>
      <c r="AC27">
        <f t="shared" si="0"/>
      </c>
    </row>
    <row r="28" spans="1:29" ht="15">
      <c r="A28" s="83" t="s">
        <v>94</v>
      </c>
      <c r="B28" s="83" t="s">
        <v>182</v>
      </c>
      <c r="C28" s="83" t="s">
        <v>215</v>
      </c>
      <c r="D28" s="83" t="s">
        <v>216</v>
      </c>
      <c r="E28" s="83" t="s">
        <v>60</v>
      </c>
      <c r="F28" s="83" t="s">
        <v>59</v>
      </c>
      <c r="G28" s="83" t="s">
        <v>140</v>
      </c>
      <c r="I28" t="str">
        <f t="shared" si="1"/>
        <v>28/2018</v>
      </c>
      <c r="J28" t="str">
        <f t="shared" si="2"/>
        <v>Lazarević Irina</v>
      </c>
      <c r="AC28">
        <f t="shared" si="0"/>
      </c>
    </row>
    <row r="29" spans="1:29" ht="15">
      <c r="A29" s="83" t="s">
        <v>96</v>
      </c>
      <c r="B29" s="83" t="s">
        <v>182</v>
      </c>
      <c r="C29" s="83" t="s">
        <v>95</v>
      </c>
      <c r="D29" s="83" t="s">
        <v>217</v>
      </c>
      <c r="E29" s="83" t="s">
        <v>60</v>
      </c>
      <c r="F29" s="83" t="s">
        <v>59</v>
      </c>
      <c r="G29" s="83" t="s">
        <v>140</v>
      </c>
      <c r="I29" t="str">
        <f t="shared" si="1"/>
        <v>29/2018</v>
      </c>
      <c r="J29" t="str">
        <f t="shared" si="2"/>
        <v>Boljević Luka</v>
      </c>
      <c r="AC29">
        <f t="shared" si="0"/>
      </c>
    </row>
    <row r="30" spans="1:29" ht="15">
      <c r="A30" s="83" t="s">
        <v>97</v>
      </c>
      <c r="B30" s="83" t="s">
        <v>182</v>
      </c>
      <c r="C30" s="83" t="s">
        <v>110</v>
      </c>
      <c r="D30" s="83" t="s">
        <v>218</v>
      </c>
      <c r="E30" s="83" t="s">
        <v>60</v>
      </c>
      <c r="F30" s="83" t="s">
        <v>59</v>
      </c>
      <c r="G30" s="83" t="s">
        <v>140</v>
      </c>
      <c r="I30" t="str">
        <f t="shared" si="1"/>
        <v>30/2018</v>
      </c>
      <c r="J30" t="str">
        <f t="shared" si="2"/>
        <v>Miletić Vladimir</v>
      </c>
      <c r="AC30">
        <f t="shared" si="0"/>
      </c>
    </row>
    <row r="31" spans="1:29" ht="15">
      <c r="A31" s="83" t="s">
        <v>98</v>
      </c>
      <c r="B31" s="83" t="s">
        <v>182</v>
      </c>
      <c r="C31" s="83" t="s">
        <v>147</v>
      </c>
      <c r="D31" s="83" t="s">
        <v>219</v>
      </c>
      <c r="E31" s="83" t="s">
        <v>60</v>
      </c>
      <c r="F31" s="83" t="s">
        <v>59</v>
      </c>
      <c r="G31" s="83" t="s">
        <v>140</v>
      </c>
      <c r="I31" t="str">
        <f t="shared" si="1"/>
        <v>31/2018</v>
      </c>
      <c r="J31" t="str">
        <f t="shared" si="2"/>
        <v>Čoković Adnan</v>
      </c>
      <c r="L31" s="68" t="s">
        <v>129</v>
      </c>
      <c r="AC31">
        <f t="shared" si="0"/>
      </c>
    </row>
    <row r="32" spans="1:29" ht="15">
      <c r="A32" s="83" t="s">
        <v>100</v>
      </c>
      <c r="B32" s="83" t="s">
        <v>182</v>
      </c>
      <c r="C32" s="83" t="s">
        <v>220</v>
      </c>
      <c r="D32" s="83" t="s">
        <v>132</v>
      </c>
      <c r="E32" s="83" t="s">
        <v>60</v>
      </c>
      <c r="F32" s="83" t="s">
        <v>59</v>
      </c>
      <c r="G32" s="83" t="s">
        <v>140</v>
      </c>
      <c r="I32" t="str">
        <f t="shared" si="1"/>
        <v>32/2018</v>
      </c>
      <c r="J32" t="str">
        <f t="shared" si="2"/>
        <v>Pejović Vasilisa</v>
      </c>
      <c r="L32" s="68" t="s">
        <v>128</v>
      </c>
      <c r="AC32">
        <f t="shared" si="0"/>
      </c>
    </row>
    <row r="33" spans="1:29" ht="15">
      <c r="A33" s="83" t="s">
        <v>101</v>
      </c>
      <c r="B33" s="83" t="s">
        <v>182</v>
      </c>
      <c r="C33" s="83" t="s">
        <v>221</v>
      </c>
      <c r="D33" s="83" t="s">
        <v>222</v>
      </c>
      <c r="E33" s="83" t="s">
        <v>60</v>
      </c>
      <c r="F33" s="83" t="s">
        <v>59</v>
      </c>
      <c r="G33" s="83" t="s">
        <v>140</v>
      </c>
      <c r="I33" t="str">
        <f t="shared" si="1"/>
        <v>33/2018</v>
      </c>
      <c r="J33" t="str">
        <f t="shared" si="2"/>
        <v>Radnjić Natalija</v>
      </c>
      <c r="AC33">
        <f t="shared" si="0"/>
      </c>
    </row>
    <row r="34" spans="1:29" ht="15">
      <c r="A34" s="83" t="s">
        <v>102</v>
      </c>
      <c r="B34" s="83" t="s">
        <v>182</v>
      </c>
      <c r="C34" s="83" t="s">
        <v>151</v>
      </c>
      <c r="D34" s="83" t="s">
        <v>223</v>
      </c>
      <c r="E34" s="83" t="s">
        <v>60</v>
      </c>
      <c r="F34" s="83" t="s">
        <v>59</v>
      </c>
      <c r="G34" s="83" t="s">
        <v>140</v>
      </c>
      <c r="I34" t="str">
        <f t="shared" si="1"/>
        <v>34/2018</v>
      </c>
      <c r="J34" t="str">
        <f t="shared" si="2"/>
        <v>Radulović Ana</v>
      </c>
      <c r="AC34">
        <f t="shared" si="0"/>
      </c>
    </row>
    <row r="35" spans="1:29" ht="15">
      <c r="A35" s="83" t="s">
        <v>103</v>
      </c>
      <c r="B35" s="83" t="s">
        <v>182</v>
      </c>
      <c r="C35" s="83" t="s">
        <v>67</v>
      </c>
      <c r="D35" s="83" t="s">
        <v>224</v>
      </c>
      <c r="E35" s="83" t="s">
        <v>60</v>
      </c>
      <c r="F35" s="83" t="s">
        <v>59</v>
      </c>
      <c r="G35" s="83" t="s">
        <v>140</v>
      </c>
      <c r="I35" t="str">
        <f t="shared" si="1"/>
        <v>35/2018</v>
      </c>
      <c r="J35" t="str">
        <f t="shared" si="2"/>
        <v>Karličić Milica</v>
      </c>
      <c r="AC35">
        <f t="shared" si="0"/>
      </c>
    </row>
    <row r="36" spans="1:29" ht="15">
      <c r="A36" s="83" t="s">
        <v>104</v>
      </c>
      <c r="B36" s="83" t="s">
        <v>182</v>
      </c>
      <c r="C36" s="83" t="s">
        <v>225</v>
      </c>
      <c r="D36" s="83" t="s">
        <v>226</v>
      </c>
      <c r="E36" s="83" t="s">
        <v>60</v>
      </c>
      <c r="F36" s="83" t="s">
        <v>59</v>
      </c>
      <c r="G36" s="83" t="s">
        <v>140</v>
      </c>
      <c r="I36" t="str">
        <f t="shared" si="1"/>
        <v>36/2018</v>
      </c>
      <c r="J36" t="str">
        <f t="shared" si="2"/>
        <v>Damjanović Hajdana</v>
      </c>
      <c r="AC36">
        <f t="shared" si="0"/>
      </c>
    </row>
    <row r="37" spans="1:29" ht="15">
      <c r="A37" s="83" t="s">
        <v>105</v>
      </c>
      <c r="B37" s="83" t="s">
        <v>182</v>
      </c>
      <c r="C37" s="83" t="s">
        <v>125</v>
      </c>
      <c r="D37" s="83" t="s">
        <v>152</v>
      </c>
      <c r="E37" s="83" t="s">
        <v>60</v>
      </c>
      <c r="F37" s="83" t="s">
        <v>59</v>
      </c>
      <c r="G37" s="83" t="s">
        <v>140</v>
      </c>
      <c r="I37" t="str">
        <f t="shared" si="1"/>
        <v>37/2018</v>
      </c>
      <c r="J37" t="str">
        <f t="shared" si="2"/>
        <v>Bulajić Jovana</v>
      </c>
      <c r="AC37">
        <f t="shared" si="0"/>
      </c>
    </row>
    <row r="38" spans="1:29" ht="15">
      <c r="A38" s="83" t="s">
        <v>227</v>
      </c>
      <c r="B38" s="83" t="s">
        <v>182</v>
      </c>
      <c r="C38" s="83" t="s">
        <v>228</v>
      </c>
      <c r="D38" s="83" t="s">
        <v>229</v>
      </c>
      <c r="E38" s="83" t="s">
        <v>60</v>
      </c>
      <c r="F38" s="83" t="s">
        <v>59</v>
      </c>
      <c r="G38" s="83" t="s">
        <v>140</v>
      </c>
      <c r="I38" t="str">
        <f t="shared" si="1"/>
        <v>38/2018</v>
      </c>
      <c r="J38" t="str">
        <f t="shared" si="2"/>
        <v>Krnić Admir</v>
      </c>
      <c r="AC38">
        <f t="shared" si="0"/>
      </c>
    </row>
    <row r="39" spans="1:29" ht="15">
      <c r="A39" s="83" t="s">
        <v>106</v>
      </c>
      <c r="B39" s="83" t="s">
        <v>182</v>
      </c>
      <c r="C39" s="83" t="s">
        <v>230</v>
      </c>
      <c r="D39" s="83" t="s">
        <v>231</v>
      </c>
      <c r="E39" s="83" t="s">
        <v>60</v>
      </c>
      <c r="F39" s="83" t="s">
        <v>59</v>
      </c>
      <c r="G39" s="83" t="s">
        <v>140</v>
      </c>
      <c r="I39" t="str">
        <f t="shared" si="1"/>
        <v>39/2018</v>
      </c>
      <c r="J39" t="str">
        <f t="shared" si="2"/>
        <v>Blečić Andrijana</v>
      </c>
      <c r="AC39">
        <f t="shared" si="0"/>
      </c>
    </row>
    <row r="40" spans="1:29" ht="15">
      <c r="A40" s="83" t="s">
        <v>108</v>
      </c>
      <c r="B40" s="83" t="s">
        <v>182</v>
      </c>
      <c r="C40" s="83" t="s">
        <v>232</v>
      </c>
      <c r="D40" s="83" t="s">
        <v>233</v>
      </c>
      <c r="E40" s="83" t="s">
        <v>60</v>
      </c>
      <c r="F40" s="83" t="s">
        <v>59</v>
      </c>
      <c r="G40" s="83" t="s">
        <v>140</v>
      </c>
      <c r="I40" t="str">
        <f t="shared" si="1"/>
        <v>40/2018</v>
      </c>
      <c r="J40" t="str">
        <f t="shared" si="2"/>
        <v>Rovčanin Raden</v>
      </c>
      <c r="AC40">
        <f t="shared" si="0"/>
      </c>
    </row>
    <row r="41" spans="1:29" ht="15">
      <c r="A41" s="83" t="s">
        <v>109</v>
      </c>
      <c r="B41" s="83" t="s">
        <v>182</v>
      </c>
      <c r="C41" s="83" t="s">
        <v>234</v>
      </c>
      <c r="D41" s="83" t="s">
        <v>235</v>
      </c>
      <c r="E41" s="83" t="s">
        <v>60</v>
      </c>
      <c r="F41" s="83" t="s">
        <v>59</v>
      </c>
      <c r="G41" s="83" t="s">
        <v>140</v>
      </c>
      <c r="I41" t="str">
        <f t="shared" si="1"/>
        <v>41/2018</v>
      </c>
      <c r="J41" t="str">
        <f t="shared" si="2"/>
        <v>Dedeić Milka</v>
      </c>
      <c r="AC41">
        <f t="shared" si="0"/>
      </c>
    </row>
    <row r="42" spans="1:29" ht="15">
      <c r="A42" s="83" t="s">
        <v>111</v>
      </c>
      <c r="B42" s="83" t="s">
        <v>182</v>
      </c>
      <c r="C42" s="83" t="s">
        <v>236</v>
      </c>
      <c r="D42" s="83" t="s">
        <v>237</v>
      </c>
      <c r="E42" s="83" t="s">
        <v>60</v>
      </c>
      <c r="F42" s="83" t="s">
        <v>59</v>
      </c>
      <c r="G42" s="83" t="s">
        <v>140</v>
      </c>
      <c r="I42" t="str">
        <f t="shared" si="1"/>
        <v>42/2018</v>
      </c>
      <c r="J42" t="str">
        <f t="shared" si="2"/>
        <v>Bektešević Bakir</v>
      </c>
      <c r="AC42">
        <f t="shared" si="0"/>
      </c>
    </row>
    <row r="43" spans="1:29" ht="15">
      <c r="A43" s="83" t="s">
        <v>113</v>
      </c>
      <c r="B43" s="83" t="s">
        <v>182</v>
      </c>
      <c r="C43" s="83" t="s">
        <v>238</v>
      </c>
      <c r="D43" s="83" t="s">
        <v>239</v>
      </c>
      <c r="E43" s="83" t="s">
        <v>60</v>
      </c>
      <c r="F43" s="83" t="s">
        <v>59</v>
      </c>
      <c r="G43" s="83" t="s">
        <v>140</v>
      </c>
      <c r="I43" t="str">
        <f t="shared" si="1"/>
        <v>43/2018</v>
      </c>
      <c r="J43" t="str">
        <f t="shared" si="2"/>
        <v>Cmiljanić Dunja</v>
      </c>
      <c r="AC43">
        <f t="shared" si="0"/>
      </c>
    </row>
    <row r="44" spans="1:29" ht="15">
      <c r="A44" s="83" t="s">
        <v>114</v>
      </c>
      <c r="B44" s="83" t="s">
        <v>182</v>
      </c>
      <c r="C44" s="83" t="s">
        <v>171</v>
      </c>
      <c r="D44" s="83" t="s">
        <v>240</v>
      </c>
      <c r="E44" s="83" t="s">
        <v>60</v>
      </c>
      <c r="F44" s="83" t="s">
        <v>59</v>
      </c>
      <c r="G44" s="83" t="s">
        <v>140</v>
      </c>
      <c r="I44" t="str">
        <f t="shared" si="1"/>
        <v>44/2018</v>
      </c>
      <c r="J44" t="str">
        <f t="shared" si="2"/>
        <v>Jovanović Milutin</v>
      </c>
      <c r="AC44">
        <f t="shared" si="0"/>
      </c>
    </row>
    <row r="45" spans="1:29" ht="15">
      <c r="A45" s="83" t="s">
        <v>115</v>
      </c>
      <c r="B45" s="83" t="s">
        <v>182</v>
      </c>
      <c r="C45" s="83" t="s">
        <v>241</v>
      </c>
      <c r="D45" s="83" t="s">
        <v>242</v>
      </c>
      <c r="E45" s="83" t="s">
        <v>60</v>
      </c>
      <c r="F45" s="83" t="s">
        <v>59</v>
      </c>
      <c r="G45" s="83" t="s">
        <v>140</v>
      </c>
      <c r="I45" t="str">
        <f t="shared" si="1"/>
        <v>45/2018</v>
      </c>
      <c r="J45" t="str">
        <f t="shared" si="2"/>
        <v>Žunjić Predrag</v>
      </c>
      <c r="AC45">
        <f t="shared" si="0"/>
      </c>
    </row>
    <row r="46" spans="1:29" ht="15">
      <c r="A46" s="83" t="s">
        <v>116</v>
      </c>
      <c r="B46" s="83" t="s">
        <v>182</v>
      </c>
      <c r="C46" s="83" t="s">
        <v>74</v>
      </c>
      <c r="D46" s="83" t="s">
        <v>153</v>
      </c>
      <c r="E46" s="83" t="s">
        <v>60</v>
      </c>
      <c r="F46" s="83" t="s">
        <v>59</v>
      </c>
      <c r="G46" s="83" t="s">
        <v>140</v>
      </c>
      <c r="I46" t="str">
        <f t="shared" si="1"/>
        <v>46/2018</v>
      </c>
      <c r="J46" t="str">
        <f t="shared" si="2"/>
        <v>Popović Nikola</v>
      </c>
      <c r="AC46">
        <f t="shared" si="0"/>
      </c>
    </row>
    <row r="47" spans="1:29" ht="15">
      <c r="A47" s="83" t="s">
        <v>117</v>
      </c>
      <c r="B47" s="83" t="s">
        <v>182</v>
      </c>
      <c r="C47" s="83" t="s">
        <v>243</v>
      </c>
      <c r="D47" s="83" t="s">
        <v>127</v>
      </c>
      <c r="E47" s="83" t="s">
        <v>60</v>
      </c>
      <c r="F47" s="83" t="s">
        <v>59</v>
      </c>
      <c r="G47" s="83" t="s">
        <v>140</v>
      </c>
      <c r="I47" t="str">
        <f t="shared" si="1"/>
        <v>47/2018</v>
      </c>
      <c r="J47" t="str">
        <f t="shared" si="2"/>
        <v>Knežević Vaso</v>
      </c>
      <c r="AC47">
        <f t="shared" si="0"/>
      </c>
    </row>
    <row r="48" spans="1:29" ht="15">
      <c r="A48" s="83" t="s">
        <v>118</v>
      </c>
      <c r="B48" s="83" t="s">
        <v>182</v>
      </c>
      <c r="C48" s="83" t="s">
        <v>244</v>
      </c>
      <c r="D48" s="83" t="s">
        <v>245</v>
      </c>
      <c r="E48" s="83" t="s">
        <v>60</v>
      </c>
      <c r="F48" s="83" t="s">
        <v>59</v>
      </c>
      <c r="G48" s="83" t="s">
        <v>140</v>
      </c>
      <c r="I48" t="str">
        <f t="shared" si="1"/>
        <v>48/2018</v>
      </c>
      <c r="J48" t="str">
        <f t="shared" si="2"/>
        <v>Mićović Kristina</v>
      </c>
      <c r="AC48">
        <f t="shared" si="0"/>
      </c>
    </row>
    <row r="49" spans="1:29" ht="15">
      <c r="A49" s="83" t="s">
        <v>119</v>
      </c>
      <c r="B49" s="83" t="s">
        <v>182</v>
      </c>
      <c r="C49" s="83" t="s">
        <v>246</v>
      </c>
      <c r="D49" s="83" t="s">
        <v>187</v>
      </c>
      <c r="E49" s="83" t="s">
        <v>60</v>
      </c>
      <c r="F49" s="83" t="s">
        <v>59</v>
      </c>
      <c r="G49" s="83" t="s">
        <v>140</v>
      </c>
      <c r="I49" t="str">
        <f t="shared" si="1"/>
        <v>49/2018</v>
      </c>
      <c r="J49" t="str">
        <f t="shared" si="2"/>
        <v>Vučinić Ružica</v>
      </c>
      <c r="AC49">
        <f t="shared" si="0"/>
      </c>
    </row>
    <row r="50" spans="1:29" ht="15">
      <c r="A50" s="83" t="s">
        <v>120</v>
      </c>
      <c r="B50" s="83" t="s">
        <v>182</v>
      </c>
      <c r="C50" s="83" t="s">
        <v>155</v>
      </c>
      <c r="D50" s="83" t="s">
        <v>247</v>
      </c>
      <c r="E50" s="83" t="s">
        <v>60</v>
      </c>
      <c r="F50" s="83" t="s">
        <v>59</v>
      </c>
      <c r="G50" s="83" t="s">
        <v>140</v>
      </c>
      <c r="I50" t="str">
        <f t="shared" si="1"/>
        <v>50/2018</v>
      </c>
      <c r="J50" t="str">
        <f t="shared" si="2"/>
        <v>Vuković Bobana</v>
      </c>
      <c r="AC50">
        <f t="shared" si="0"/>
      </c>
    </row>
    <row r="51" spans="1:29" ht="15">
      <c r="A51" s="82"/>
      <c r="B51" s="82"/>
      <c r="C51" s="82"/>
      <c r="D51" s="82"/>
      <c r="E51" s="82"/>
      <c r="F51" s="82"/>
      <c r="G51" s="82"/>
      <c r="I51" t="str">
        <f t="shared" si="1"/>
        <v>/</v>
      </c>
      <c r="J51" t="str">
        <f t="shared" si="2"/>
        <v> 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128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130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8" t="s">
        <v>29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22.5" customHeight="1">
      <c r="A3" s="178" t="s">
        <v>30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9" t="s">
        <v>181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19" ht="18.75" customHeight="1">
      <c r="A7" s="179" t="str">
        <f>CONCATENATE("Semestar: I(prvi), akademska ",My!R2," godina")</f>
        <v>Semestar: I(prvi), akademska 2018/19 godina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80" t="s">
        <v>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</row>
    <row r="11" spans="1:19" ht="15">
      <c r="A11" s="156" t="s">
        <v>32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>
      <c r="A12" s="156" t="str">
        <f>CONCATENATE("po završetku zimskog semestra akademske ",My!R2," godine")</f>
        <v>po završetku zimskog semestra akademske 2018/19 godine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7" t="s">
        <v>33</v>
      </c>
      <c r="B15" s="160" t="s">
        <v>34</v>
      </c>
      <c r="C15" s="163" t="s">
        <v>35</v>
      </c>
      <c r="D15" s="166" t="s">
        <v>36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8"/>
      <c r="P15" s="166" t="s">
        <v>37</v>
      </c>
      <c r="Q15" s="167"/>
      <c r="R15" s="167"/>
      <c r="S15" s="181"/>
    </row>
    <row r="16" spans="1:19" ht="15.75" customHeight="1">
      <c r="A16" s="158"/>
      <c r="B16" s="161"/>
      <c r="C16" s="164"/>
      <c r="D16" s="169" t="s">
        <v>38</v>
      </c>
      <c r="E16" s="170"/>
      <c r="F16" s="171" t="s">
        <v>39</v>
      </c>
      <c r="G16" s="170"/>
      <c r="H16" s="171" t="s">
        <v>40</v>
      </c>
      <c r="I16" s="170"/>
      <c r="J16" s="171" t="s">
        <v>41</v>
      </c>
      <c r="K16" s="170"/>
      <c r="L16" s="171" t="s">
        <v>42</v>
      </c>
      <c r="M16" s="170"/>
      <c r="N16" s="171" t="s">
        <v>43</v>
      </c>
      <c r="O16" s="172"/>
      <c r="P16" s="173" t="s">
        <v>44</v>
      </c>
      <c r="Q16" s="174"/>
      <c r="R16" s="173" t="s">
        <v>45</v>
      </c>
      <c r="S16" s="175"/>
    </row>
    <row r="17" spans="1:19" ht="23.25" customHeight="1" thickBot="1">
      <c r="A17" s="159"/>
      <c r="B17" s="162"/>
      <c r="C17" s="165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175</v>
      </c>
      <c r="C18" s="74">
        <f>COUNTIF(A_predlog!T6:T113,"&gt;0")</f>
        <v>16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16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16</v>
      </c>
      <c r="S18" s="73">
        <f>IF($C18=0,0,R18*100/($P18+$R18))</f>
        <v>100</v>
      </c>
    </row>
    <row r="19" spans="1:19" ht="15.75">
      <c r="A19" s="29">
        <v>2</v>
      </c>
      <c r="B19" s="30" t="s">
        <v>173</v>
      </c>
      <c r="C19" s="31">
        <f>COUNTIF(B_predlog!T8:T115,"&gt;0")</f>
        <v>41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1</v>
      </c>
      <c r="K19" s="32">
        <f>IF($C19=0,0,J19*100/$C19)</f>
        <v>2.4390243902439024</v>
      </c>
      <c r="L19" s="32">
        <f>COUNTIF(B_predlog!$U8:$U115,"E")</f>
        <v>4</v>
      </c>
      <c r="M19" s="32">
        <f>IF($C19=0,0,L19*100/$C19)</f>
        <v>9.75609756097561</v>
      </c>
      <c r="N19" s="32">
        <f>C19-P19</f>
        <v>36</v>
      </c>
      <c r="O19" s="31">
        <f>IF($C19=0,0,N19*100/$C19)</f>
        <v>87.8048780487805</v>
      </c>
      <c r="P19" s="32">
        <f>SUM(D19,F19,H19,J19,L19)</f>
        <v>5</v>
      </c>
      <c r="Q19" s="31">
        <f>IF($C19=0,0,P19*100/($P19+$R19))</f>
        <v>12.195121951219512</v>
      </c>
      <c r="R19" s="32">
        <f>N19</f>
        <v>36</v>
      </c>
      <c r="S19" s="33">
        <f>IF($C19=0,0,R19*100/($P19+$R19))</f>
        <v>87.8048780487805</v>
      </c>
    </row>
    <row r="20" spans="1:19" ht="15.75">
      <c r="A20" s="29">
        <v>3</v>
      </c>
      <c r="B20" s="30" t="s">
        <v>174</v>
      </c>
      <c r="C20" s="31">
        <f>COUNTIF(C_predlog!T8:T115,"&gt;0")</f>
        <v>42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1</v>
      </c>
      <c r="K20" s="32">
        <f>IF($C20=0,0,J20*100/$C20)</f>
        <v>2.380952380952381</v>
      </c>
      <c r="L20" s="32">
        <f>COUNTIF(C_predlog!$U8:$U115,"E")</f>
        <v>8</v>
      </c>
      <c r="M20" s="32">
        <f>IF($C20=0,0,L20*100/$C20)</f>
        <v>19.047619047619047</v>
      </c>
      <c r="N20" s="32">
        <f>C20-P20</f>
        <v>33</v>
      </c>
      <c r="O20" s="31">
        <f>IF($C20=0,0,N20*100/$C20)</f>
        <v>78.57142857142857</v>
      </c>
      <c r="P20" s="32">
        <f>SUM(D20,F20,H20,J20,L20)</f>
        <v>9</v>
      </c>
      <c r="Q20" s="31">
        <f>IF($C20=0,0,P20*100/($P20+$R20))</f>
        <v>21.428571428571427</v>
      </c>
      <c r="R20" s="32">
        <f>N20</f>
        <v>33</v>
      </c>
      <c r="S20" s="33">
        <f>IF($C20=0,0,R20*100/($P20+$R20))</f>
        <v>78.57142857142857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6" t="str">
        <f>CONCATENATE("Podgorica,   januar 20",RIGHT(My!R2,2),". god.")</f>
        <v>Podgorica,   januar 2019. god.</v>
      </c>
      <c r="B25" s="176"/>
      <c r="D25" s="176" t="s">
        <v>47</v>
      </c>
      <c r="E25" s="176"/>
      <c r="F25" s="176"/>
      <c r="G25" s="176"/>
      <c r="H25" s="176"/>
      <c r="I25" s="176"/>
      <c r="N25" s="177" t="s">
        <v>48</v>
      </c>
      <c r="O25" s="177"/>
      <c r="P25" s="177"/>
      <c r="Q25" s="177"/>
    </row>
    <row r="27" spans="4:18" ht="15">
      <c r="D27" s="156" t="s">
        <v>137</v>
      </c>
      <c r="E27" s="156"/>
      <c r="F27" s="156"/>
      <c r="G27" s="156"/>
      <c r="H27" s="156"/>
      <c r="I27" s="156"/>
      <c r="J27" s="156"/>
      <c r="L27" s="72"/>
      <c r="M27" s="156" t="s">
        <v>136</v>
      </c>
      <c r="N27" s="156"/>
      <c r="O27" s="156"/>
      <c r="P27" s="156"/>
      <c r="Q27" s="156"/>
      <c r="R27" s="156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S2" sqref="S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176</v>
      </c>
      <c r="C2" s="1"/>
      <c r="E2" s="1"/>
      <c r="F2" s="59" t="s">
        <v>176</v>
      </c>
      <c r="G2" s="1"/>
      <c r="H2" s="1"/>
      <c r="I2" s="1"/>
      <c r="J2" s="59" t="s">
        <v>176</v>
      </c>
      <c r="K2" s="1"/>
      <c r="R2" s="60" t="s">
        <v>328</v>
      </c>
    </row>
    <row r="3" spans="1:11" ht="12.75">
      <c r="A3" s="1"/>
      <c r="B3" s="60" t="str">
        <f>CONCATENATE("smjer: A ; sk. ",R2)</f>
        <v>smjer: A ; sk. 2018/19</v>
      </c>
      <c r="C3" s="1"/>
      <c r="E3" s="1"/>
      <c r="F3" s="60" t="str">
        <f>CONCATENATE("smjer: B ; sk. ",R2)</f>
        <v>smjer: B ; sk. 2018/19</v>
      </c>
      <c r="G3" s="1"/>
      <c r="H3" s="1"/>
      <c r="I3" s="1"/>
      <c r="J3" s="60" t="str">
        <f>CONCATENATE("smjer: C ; sk. ",R2)</f>
        <v>smjer: C ; sk. 2018/19</v>
      </c>
      <c r="K3" s="1"/>
    </row>
    <row r="4" spans="1:11" ht="12.75">
      <c r="A4" s="63" t="str">
        <f>A_Zakljucne!A8</f>
        <v>1/2018</v>
      </c>
      <c r="B4" s="64" t="str">
        <f>A_Zakljucne!B8</f>
        <v>Zečević Anđela</v>
      </c>
      <c r="C4" s="64" t="str">
        <f>A_Zakljucne!F8</f>
        <v>F</v>
      </c>
      <c r="E4" s="63" t="str">
        <f>B_Zakljucne!A8</f>
        <v>1/2018</v>
      </c>
      <c r="F4" s="64" t="str">
        <f>B_Zakljucne!B8</f>
        <v>Mrkić Lazar</v>
      </c>
      <c r="G4" s="64" t="str">
        <f>B_Zakljucne!F8</f>
        <v>F</v>
      </c>
      <c r="I4" s="63" t="str">
        <f>C_Zakljucne!A8</f>
        <v>1/2018</v>
      </c>
      <c r="J4" s="64" t="str">
        <f>C_Zakljucne!B8</f>
        <v>Božović Boban</v>
      </c>
      <c r="K4" s="64" t="str">
        <f>C_Zakljucne!F8</f>
        <v>E</v>
      </c>
    </row>
    <row r="5" spans="1:11" ht="12.75">
      <c r="A5" s="63" t="str">
        <f>A_Zakljucne!A9</f>
        <v>2/2018</v>
      </c>
      <c r="B5" s="64" t="str">
        <f>A_Zakljucne!B9</f>
        <v>Šljivančanin Neško</v>
      </c>
      <c r="C5" s="64" t="str">
        <f>A_Zakljucne!F9</f>
        <v>F</v>
      </c>
      <c r="E5" s="63" t="str">
        <f>B_Zakljucne!A9</f>
        <v>2/2018</v>
      </c>
      <c r="F5" s="64" t="str">
        <f>B_Zakljucne!B9</f>
        <v>Lazarević Aleksandar</v>
      </c>
      <c r="G5" s="64" t="str">
        <f>B_Zakljucne!F9</f>
        <v>F</v>
      </c>
      <c r="I5" s="63" t="str">
        <f>C_Zakljucne!A9</f>
        <v>2/2018</v>
      </c>
      <c r="J5" s="64" t="str">
        <f>C_Zakljucne!B9</f>
        <v>Šćepanović Danilo</v>
      </c>
      <c r="K5" s="64" t="str">
        <f>C_Zakljucne!F9</f>
        <v>F</v>
      </c>
    </row>
    <row r="6" spans="1:11" ht="12.75">
      <c r="A6" s="63" t="str">
        <f>A_Zakljucne!A10</f>
        <v>3/2018</v>
      </c>
      <c r="B6" s="64" t="str">
        <f>A_Zakljucne!B10</f>
        <v>Zindović Milijana</v>
      </c>
      <c r="C6" s="64" t="str">
        <f>A_Zakljucne!F10</f>
        <v>F</v>
      </c>
      <c r="E6" s="63" t="str">
        <f>B_Zakljucne!A10</f>
        <v>3/2018</v>
      </c>
      <c r="F6" s="64" t="str">
        <f>B_Zakljucne!B10</f>
        <v>Grabovica Vanja</v>
      </c>
      <c r="G6" s="64" t="str">
        <f>B_Zakljucne!F10</f>
        <v>F</v>
      </c>
      <c r="I6" s="63" t="str">
        <f>C_Zakljucne!A10</f>
        <v>3/2018</v>
      </c>
      <c r="J6" s="64" t="str">
        <f>C_Zakljucne!B10</f>
        <v>Šubarić Ognjen</v>
      </c>
      <c r="K6" s="64" t="str">
        <f>C_Zakljucne!F10</f>
        <v>F</v>
      </c>
    </row>
    <row r="7" spans="1:11" ht="12.75">
      <c r="A7" s="63" t="str">
        <f>A_Zakljucne!A11</f>
        <v>4/2018</v>
      </c>
      <c r="B7" s="64" t="str">
        <f>A_Zakljucne!B11</f>
        <v>Hoxhiq Fatmire</v>
      </c>
      <c r="C7" s="64" t="str">
        <f>A_Zakljucne!F11</f>
        <v>F</v>
      </c>
      <c r="E7" s="63" t="str">
        <f>B_Zakljucne!A11</f>
        <v>4/2018</v>
      </c>
      <c r="F7" s="64" t="str">
        <f>B_Zakljucne!B11</f>
        <v>Jonuz Semra</v>
      </c>
      <c r="G7" s="64" t="str">
        <f>B_Zakljucne!F11</f>
        <v>F</v>
      </c>
      <c r="I7" s="63" t="str">
        <f>C_Zakljucne!A11</f>
        <v>4/2018</v>
      </c>
      <c r="J7" s="64" t="str">
        <f>C_Zakljucne!B11</f>
        <v>Golubović Mijajlo</v>
      </c>
      <c r="K7" s="64" t="str">
        <f>C_Zakljucne!F11</f>
        <v>F</v>
      </c>
    </row>
    <row r="8" spans="1:11" ht="12.75">
      <c r="A8" s="63" t="str">
        <f>A_Zakljucne!A12</f>
        <v>5/2018</v>
      </c>
      <c r="B8" s="64" t="str">
        <f>A_Zakljucne!B12</f>
        <v>Ralević Milica</v>
      </c>
      <c r="C8" s="64" t="str">
        <f>A_Zakljucne!F12</f>
        <v>F</v>
      </c>
      <c r="E8" s="63" t="str">
        <f>B_Zakljucne!A12</f>
        <v>5/2018</v>
      </c>
      <c r="F8" s="64" t="str">
        <f>B_Zakljucne!B12</f>
        <v>Bujišić Jovana</v>
      </c>
      <c r="G8" s="64" t="str">
        <f>B_Zakljucne!F12</f>
        <v>E</v>
      </c>
      <c r="I8" s="63" t="str">
        <f>C_Zakljucne!A12</f>
        <v>5/2018</v>
      </c>
      <c r="J8" s="64" t="str">
        <f>C_Zakljucne!B12</f>
        <v>Vučinić Luka</v>
      </c>
      <c r="K8" s="64" t="str">
        <f>C_Zakljucne!F12</f>
        <v>F</v>
      </c>
    </row>
    <row r="9" spans="1:11" ht="12.75">
      <c r="A9" s="63" t="str">
        <f>A_Zakljucne!A13</f>
        <v>6/2018</v>
      </c>
      <c r="B9" s="64" t="str">
        <f>A_Zakljucne!B13</f>
        <v>Nišavić Ana</v>
      </c>
      <c r="C9" s="64" t="str">
        <f>A_Zakljucne!F13</f>
        <v>F</v>
      </c>
      <c r="E9" s="63" t="str">
        <f>B_Zakljucne!A13</f>
        <v>6/2018</v>
      </c>
      <c r="F9" s="64" t="str">
        <f>B_Zakljucne!B13</f>
        <v>Sredović Una</v>
      </c>
      <c r="G9" s="64" t="str">
        <f>B_Zakljucne!F13</f>
        <v>F</v>
      </c>
      <c r="I9" s="63" t="str">
        <f>C_Zakljucne!A13</f>
        <v>6/2018</v>
      </c>
      <c r="J9" s="64" t="str">
        <f>C_Zakljucne!B13</f>
        <v>Masoničić Đuro</v>
      </c>
      <c r="K9" s="64" t="str">
        <f>C_Zakljucne!F13</f>
        <v>F</v>
      </c>
    </row>
    <row r="10" spans="1:11" ht="12.75">
      <c r="A10" s="63" t="str">
        <f>A_Zakljucne!A14</f>
        <v>8/2018</v>
      </c>
      <c r="B10" s="64" t="str">
        <f>A_Zakljucne!B14</f>
        <v>Kurmemović Adnana</v>
      </c>
      <c r="C10" s="64" t="str">
        <f>A_Zakljucne!F14</f>
        <v>F</v>
      </c>
      <c r="E10" s="63" t="str">
        <f>B_Zakljucne!A14</f>
        <v>7/2018</v>
      </c>
      <c r="F10" s="64" t="str">
        <f>B_Zakljucne!B14</f>
        <v>Jelić Ljiljana</v>
      </c>
      <c r="G10" s="64" t="str">
        <f>B_Zakljucne!F14</f>
        <v>F</v>
      </c>
      <c r="I10" s="63" t="str">
        <f>C_Zakljucne!A14</f>
        <v>7/2018</v>
      </c>
      <c r="J10" s="64" t="str">
        <f>C_Zakljucne!B14</f>
        <v>Veljić Rade</v>
      </c>
      <c r="K10" s="64" t="str">
        <f>C_Zakljucne!F14</f>
        <v>F</v>
      </c>
    </row>
    <row r="11" spans="1:11" ht="12.75">
      <c r="A11" s="63" t="str">
        <f>A_Zakljucne!A15</f>
        <v>9/2018</v>
      </c>
      <c r="B11" s="64" t="str">
        <f>A_Zakljucne!B15</f>
        <v>Radović Vuk</v>
      </c>
      <c r="C11" s="64" t="str">
        <f>A_Zakljucne!F15</f>
        <v>F</v>
      </c>
      <c r="E11" s="63" t="str">
        <f>B_Zakljucne!A15</f>
        <v>8/2018</v>
      </c>
      <c r="F11" s="64" t="str">
        <f>B_Zakljucne!B15</f>
        <v>Đurić Jovan</v>
      </c>
      <c r="G11" s="64" t="str">
        <f>B_Zakljucne!F15</f>
        <v>E</v>
      </c>
      <c r="I11" s="63" t="str">
        <f>C_Zakljucne!A15</f>
        <v>8/2018</v>
      </c>
      <c r="J11" s="64" t="str">
        <f>C_Zakljucne!B15</f>
        <v>Lutovac Maksim</v>
      </c>
      <c r="K11" s="64" t="str">
        <f>C_Zakljucne!F15</f>
        <v>F</v>
      </c>
    </row>
    <row r="12" spans="1:11" ht="12.75">
      <c r="A12" s="63" t="str">
        <f>A_Zakljucne!A16</f>
        <v>10/2018</v>
      </c>
      <c r="B12" s="64" t="str">
        <f>A_Zakljucne!B16</f>
        <v>Ćinćur Željka</v>
      </c>
      <c r="C12" s="64" t="str">
        <f>A_Zakljucne!F16</f>
        <v>F</v>
      </c>
      <c r="E12" s="63" t="str">
        <f>B_Zakljucne!A16</f>
        <v>9/2018</v>
      </c>
      <c r="F12" s="64" t="str">
        <f>B_Zakljucne!B16</f>
        <v>Čukić Tamara</v>
      </c>
      <c r="G12" s="64" t="str">
        <f>B_Zakljucne!F16</f>
        <v>F</v>
      </c>
      <c r="I12" s="63" t="str">
        <f>C_Zakljucne!A16</f>
        <v>9/2018</v>
      </c>
      <c r="J12" s="64" t="str">
        <f>C_Zakljucne!B16</f>
        <v>Rašović Stefan</v>
      </c>
      <c r="K12" s="64" t="str">
        <f>C_Zakljucne!F16</f>
        <v>F</v>
      </c>
    </row>
    <row r="13" spans="1:11" ht="12.75">
      <c r="A13" s="63" t="str">
        <f>A_Zakljucne!A17</f>
        <v>11/2018</v>
      </c>
      <c r="B13" s="64" t="str">
        <f>A_Zakljucne!B17</f>
        <v>Radonjić Aleksandar</v>
      </c>
      <c r="C13" s="64" t="str">
        <f>A_Zakljucne!F17</f>
        <v>F</v>
      </c>
      <c r="E13" s="63" t="str">
        <f>B_Zakljucne!A17</f>
        <v>10/2018</v>
      </c>
      <c r="F13" s="64" t="str">
        <f>B_Zakljucne!B17</f>
        <v>Čolović Valerija</v>
      </c>
      <c r="G13" s="64" t="str">
        <f>B_Zakljucne!F17</f>
        <v>F</v>
      </c>
      <c r="I13" s="63" t="str">
        <f>C_Zakljucne!A17</f>
        <v>10/2018</v>
      </c>
      <c r="J13" s="64" t="str">
        <f>C_Zakljucne!B17</f>
        <v>Vučković Marina</v>
      </c>
      <c r="K13" s="64" t="str">
        <f>C_Zakljucne!F17</f>
        <v>F</v>
      </c>
    </row>
    <row r="14" spans="1:11" ht="12.75">
      <c r="A14" s="63" t="str">
        <f>A_Zakljucne!A18</f>
        <v>12/2018</v>
      </c>
      <c r="B14" s="64" t="str">
        <f>A_Zakljucne!B18</f>
        <v>Pejović Dražen</v>
      </c>
      <c r="C14" s="64" t="str">
        <f>A_Zakljucne!F18</f>
        <v>F</v>
      </c>
      <c r="E14" s="63" t="str">
        <f>B_Zakljucne!A18</f>
        <v>11/2018</v>
      </c>
      <c r="F14" s="64" t="str">
        <f>B_Zakljucne!B18</f>
        <v>Kovačević Nemanja</v>
      </c>
      <c r="G14" s="64" t="str">
        <f>B_Zakljucne!F18</f>
        <v>F</v>
      </c>
      <c r="I14" s="63" t="str">
        <f>C_Zakljucne!A18</f>
        <v>11/2018</v>
      </c>
      <c r="J14" s="64" t="str">
        <f>C_Zakljucne!B18</f>
        <v>Utješinović Luka</v>
      </c>
      <c r="K14" s="64" t="str">
        <f>C_Zakljucne!F18</f>
        <v>E</v>
      </c>
    </row>
    <row r="15" spans="1:11" ht="12.75">
      <c r="A15" s="63" t="str">
        <f>A_Zakljucne!A19</f>
        <v>13/2018</v>
      </c>
      <c r="B15" s="64" t="str">
        <f>A_Zakljucne!B19</f>
        <v>Ličina Ajla</v>
      </c>
      <c r="C15" s="64" t="str">
        <f>A_Zakljucne!F19</f>
        <v>F</v>
      </c>
      <c r="E15" s="63" t="str">
        <f>B_Zakljucne!A19</f>
        <v>12/2018</v>
      </c>
      <c r="F15" s="64" t="str">
        <f>B_Zakljucne!B19</f>
        <v>Laban Maša</v>
      </c>
      <c r="G15" s="64" t="str">
        <f>B_Zakljucne!F19</f>
        <v>F</v>
      </c>
      <c r="I15" s="63" t="str">
        <f>C_Zakljucne!A19</f>
        <v>12/2018</v>
      </c>
      <c r="J15" s="64" t="str">
        <f>C_Zakljucne!B19</f>
        <v>Petrović Anika</v>
      </c>
      <c r="K15" s="64" t="str">
        <f>C_Zakljucne!F19</f>
        <v>E</v>
      </c>
    </row>
    <row r="16" spans="1:11" ht="12.75">
      <c r="A16" s="63" t="str">
        <f>A_Zakljucne!A20</f>
        <v>14/2018</v>
      </c>
      <c r="B16" s="64" t="str">
        <f>A_Zakljucne!B20</f>
        <v>Dragaš Krstina</v>
      </c>
      <c r="C16" s="64" t="str">
        <f>A_Zakljucne!F20</f>
        <v>F</v>
      </c>
      <c r="E16" s="63" t="str">
        <f>B_Zakljucne!A20</f>
        <v>13/2018</v>
      </c>
      <c r="F16" s="64" t="str">
        <f>B_Zakljucne!B20</f>
        <v>Milikić Luka</v>
      </c>
      <c r="G16" s="64" t="str">
        <f>B_Zakljucne!F20</f>
        <v>F</v>
      </c>
      <c r="I16" s="63" t="str">
        <f>C_Zakljucne!A20</f>
        <v>13/2018</v>
      </c>
      <c r="J16" s="64" t="str">
        <f>C_Zakljucne!B20</f>
        <v>Knežević Milica</v>
      </c>
      <c r="K16" s="64" t="str">
        <f>C_Zakljucne!F20</f>
        <v>F</v>
      </c>
    </row>
    <row r="17" spans="1:11" ht="12.75">
      <c r="A17" s="63" t="str">
        <f>A_Zakljucne!A21</f>
        <v>15/2018</v>
      </c>
      <c r="B17" s="64" t="str">
        <f>A_Zakljucne!B21</f>
        <v>Milić Krsto</v>
      </c>
      <c r="C17" s="64" t="str">
        <f>A_Zakljucne!F21</f>
        <v>F</v>
      </c>
      <c r="E17" s="63" t="str">
        <f>B_Zakljucne!A21</f>
        <v>14/2018</v>
      </c>
      <c r="F17" s="64" t="str">
        <f>B_Zakljucne!B21</f>
        <v>Duković Danica</v>
      </c>
      <c r="G17" s="64" t="str">
        <f>B_Zakljucne!F21</f>
        <v>F</v>
      </c>
      <c r="I17" s="63" t="str">
        <f>C_Zakljucne!A21</f>
        <v>14/2018</v>
      </c>
      <c r="J17" s="64" t="str">
        <f>C_Zakljucne!B21</f>
        <v>Lutovac Vuk</v>
      </c>
      <c r="K17" s="64" t="str">
        <f>C_Zakljucne!F21</f>
        <v>F</v>
      </c>
    </row>
    <row r="18" spans="1:11" ht="12.75">
      <c r="A18" s="63" t="str">
        <f>A_Zakljucne!A22</f>
        <v>16/2018</v>
      </c>
      <c r="B18" s="64" t="str">
        <f>A_Zakljucne!B22</f>
        <v>Šćekić Branka</v>
      </c>
      <c r="C18" s="64" t="str">
        <f>A_Zakljucne!F22</f>
        <v>F</v>
      </c>
      <c r="E18" s="63" t="str">
        <f>B_Zakljucne!A22</f>
        <v>15/2018</v>
      </c>
      <c r="F18" s="64" t="str">
        <f>B_Zakljucne!B22</f>
        <v>Vukojičić Ana</v>
      </c>
      <c r="G18" s="64" t="str">
        <f>B_Zakljucne!F22</f>
        <v>F</v>
      </c>
      <c r="I18" s="63" t="str">
        <f>C_Zakljucne!A22</f>
        <v>15/2018</v>
      </c>
      <c r="J18" s="64" t="str">
        <f>C_Zakljucne!B22</f>
        <v>Delijić Damir</v>
      </c>
      <c r="K18" s="64" t="str">
        <f>C_Zakljucne!F22</f>
        <v>F</v>
      </c>
    </row>
    <row r="19" spans="1:11" ht="12.75">
      <c r="A19" s="63" t="str">
        <f>A_Zakljucne!A23</f>
        <v>17/2018</v>
      </c>
      <c r="B19" s="64" t="str">
        <f>A_Zakljucne!B23</f>
        <v>Kastratović Jelena</v>
      </c>
      <c r="C19" s="64" t="str">
        <f>A_Zakljucne!F23</f>
        <v>F</v>
      </c>
      <c r="E19" s="63" t="str">
        <f>B_Zakljucne!A23</f>
        <v>16/2018</v>
      </c>
      <c r="F19" s="64" t="str">
        <f>B_Zakljucne!B23</f>
        <v>Poleksić Radojka</v>
      </c>
      <c r="G19" s="64" t="str">
        <f>B_Zakljucne!F23</f>
        <v>E</v>
      </c>
      <c r="I19" s="63" t="str">
        <f>C_Zakljucne!A23</f>
        <v>16/2018</v>
      </c>
      <c r="J19" s="64" t="str">
        <f>C_Zakljucne!B23</f>
        <v>Čeprnić Jovana</v>
      </c>
      <c r="K19" s="64" t="str">
        <f>C_Zakljucne!F23</f>
        <v>F</v>
      </c>
    </row>
    <row r="20" spans="1:11" ht="12.75">
      <c r="A20" s="63" t="str">
        <f>A_Zakljucne!A24</f>
        <v>18/2018</v>
      </c>
      <c r="B20" s="64" t="str">
        <f>A_Zakljucne!B24</f>
        <v>Radanović Lazar</v>
      </c>
      <c r="C20" s="64" t="str">
        <f>A_Zakljucne!F24</f>
        <v>F</v>
      </c>
      <c r="E20" s="63" t="str">
        <f>B_Zakljucne!A24</f>
        <v>17/2018</v>
      </c>
      <c r="F20" s="64" t="str">
        <f>B_Zakljucne!B24</f>
        <v>Muratović Tatjana</v>
      </c>
      <c r="G20" s="64" t="str">
        <f>B_Zakljucne!F24</f>
        <v>F</v>
      </c>
      <c r="I20" s="63" t="str">
        <f>C_Zakljucne!A24</f>
        <v>17/2018</v>
      </c>
      <c r="J20" s="64" t="str">
        <f>C_Zakljucne!B24</f>
        <v>Đilas Vojislav</v>
      </c>
      <c r="K20" s="64" t="str">
        <f>C_Zakljucne!F24</f>
        <v>E</v>
      </c>
    </row>
    <row r="21" spans="1:11" ht="12.75">
      <c r="A21" s="63" t="str">
        <f>A_Zakljucne!A25</f>
        <v>19/2018</v>
      </c>
      <c r="B21" s="64" t="str">
        <f>A_Zakljucne!B25</f>
        <v>Mihajlović Igor</v>
      </c>
      <c r="C21" s="64" t="str">
        <f>A_Zakljucne!F25</f>
        <v>F</v>
      </c>
      <c r="E21" s="63" t="str">
        <f>B_Zakljucne!A25</f>
        <v>18/2018</v>
      </c>
      <c r="F21" s="64" t="str">
        <f>B_Zakljucne!B25</f>
        <v>Došljak Marija</v>
      </c>
      <c r="G21" s="64" t="str">
        <f>B_Zakljucne!F25</f>
        <v>D</v>
      </c>
      <c r="I21" s="63" t="str">
        <f>C_Zakljucne!A25</f>
        <v>18/2018</v>
      </c>
      <c r="J21" s="64" t="str">
        <f>C_Zakljucne!B25</f>
        <v>Turčinović Nikola</v>
      </c>
      <c r="K21" s="64" t="str">
        <f>C_Zakljucne!F25</f>
        <v>F</v>
      </c>
    </row>
    <row r="22" spans="1:11" ht="12.75">
      <c r="A22" s="63" t="str">
        <f>A_Zakljucne!A26</f>
        <v>13/2017</v>
      </c>
      <c r="B22" s="64" t="str">
        <f>A_Zakljucne!B26</f>
        <v>Perović Maja</v>
      </c>
      <c r="C22" s="64" t="str">
        <f>A_Zakljucne!F26</f>
        <v>F</v>
      </c>
      <c r="E22" s="63" t="str">
        <f>B_Zakljucne!A26</f>
        <v>19/2018</v>
      </c>
      <c r="F22" s="64" t="str">
        <f>B_Zakljucne!B26</f>
        <v>Kosović Milena</v>
      </c>
      <c r="G22" s="64" t="str">
        <f>B_Zakljucne!F26</f>
        <v>F</v>
      </c>
      <c r="I22" s="63" t="str">
        <f>C_Zakljucne!A26</f>
        <v>19/2018</v>
      </c>
      <c r="J22" s="64" t="str">
        <f>C_Zakljucne!B26</f>
        <v>Kadić Milovan</v>
      </c>
      <c r="K22" s="64" t="str">
        <f>C_Zakljucne!F26</f>
        <v>E</v>
      </c>
    </row>
    <row r="23" spans="1:11" ht="12.75">
      <c r="A23" s="63" t="str">
        <f>A_Zakljucne!A27</f>
        <v>14/2017</v>
      </c>
      <c r="B23" s="64" t="str">
        <f>A_Zakljucne!B27</f>
        <v>Drobnjak Andrija</v>
      </c>
      <c r="C23" s="64" t="str">
        <f>A_Zakljucne!F27</f>
        <v>F</v>
      </c>
      <c r="E23" s="63" t="str">
        <f>B_Zakljucne!A27</f>
        <v>20/2018</v>
      </c>
      <c r="F23" s="64" t="str">
        <f>B_Zakljucne!B27</f>
        <v>Petričić Bane</v>
      </c>
      <c r="G23" s="64" t="str">
        <f>B_Zakljucne!F27</f>
        <v>F</v>
      </c>
      <c r="I23" s="63" t="str">
        <f>C_Zakljucne!A27</f>
        <v>20/2018</v>
      </c>
      <c r="J23" s="64" t="str">
        <f>C_Zakljucne!B27</f>
        <v>Novović Nemanja</v>
      </c>
      <c r="K23" s="64" t="str">
        <f>C_Zakljucne!F27</f>
        <v>E</v>
      </c>
    </row>
    <row r="24" spans="1:11" ht="12.75">
      <c r="A24" s="63" t="str">
        <f>A_Zakljucne!A28</f>
        <v>19/2017</v>
      </c>
      <c r="B24" s="64" t="str">
        <f>A_Zakljucne!B28</f>
        <v>Božović Ivana</v>
      </c>
      <c r="C24" s="64" t="str">
        <f>A_Zakljucne!F28</f>
        <v>F</v>
      </c>
      <c r="E24" s="63" t="str">
        <f>B_Zakljucne!A28</f>
        <v>21/2018</v>
      </c>
      <c r="F24" s="64" t="str">
        <f>B_Zakljucne!B28</f>
        <v>Kandić Svetlana</v>
      </c>
      <c r="G24" s="64" t="str">
        <f>B_Zakljucne!F28</f>
        <v>F</v>
      </c>
      <c r="I24" s="63" t="str">
        <f>C_Zakljucne!A28</f>
        <v>22/2018</v>
      </c>
      <c r="J24" s="64" t="str">
        <f>C_Zakljucne!B28</f>
        <v>Živković Andrija</v>
      </c>
      <c r="K24" s="64" t="str">
        <f>C_Zakljucne!F28</f>
        <v>F</v>
      </c>
    </row>
    <row r="25" spans="1:11" ht="12.75">
      <c r="A25" s="63" t="str">
        <f>A_Zakljucne!A29</f>
        <v>23/2017</v>
      </c>
      <c r="B25" s="64" t="str">
        <f>A_Zakljucne!B29</f>
        <v>Đurović Mima</v>
      </c>
      <c r="C25" s="64" t="str">
        <f>A_Zakljucne!F29</f>
        <v>F</v>
      </c>
      <c r="E25" s="63" t="str">
        <f>B_Zakljucne!A29</f>
        <v>22/2018</v>
      </c>
      <c r="F25" s="64" t="str">
        <f>B_Zakljucne!B29</f>
        <v>Šabović Dajla</v>
      </c>
      <c r="G25" s="64" t="str">
        <f>B_Zakljucne!F29</f>
        <v>F</v>
      </c>
      <c r="I25" s="63" t="str">
        <f>C_Zakljucne!A29</f>
        <v>23/2018</v>
      </c>
      <c r="J25" s="64" t="str">
        <f>C_Zakljucne!B29</f>
        <v>Mitrić Jovo</v>
      </c>
      <c r="K25" s="64" t="str">
        <f>C_Zakljucne!F29</f>
        <v>F</v>
      </c>
    </row>
    <row r="26" spans="1:11" ht="12.75">
      <c r="A26" s="63" t="str">
        <f>A_Zakljucne!A30</f>
        <v>11/2016</v>
      </c>
      <c r="B26" s="64" t="str">
        <f>A_Zakljucne!B30</f>
        <v>Maraš Andrea</v>
      </c>
      <c r="C26" s="64" t="str">
        <f>A_Zakljucne!F30</f>
        <v>F</v>
      </c>
      <c r="E26" s="63" t="str">
        <f>B_Zakljucne!A30</f>
        <v>23/2018</v>
      </c>
      <c r="F26" s="64" t="str">
        <f>B_Zakljucne!B30</f>
        <v>Bulatović Bogić</v>
      </c>
      <c r="G26" s="64" t="str">
        <f>B_Zakljucne!F30</f>
        <v>F</v>
      </c>
      <c r="I26" s="63" t="str">
        <f>C_Zakljucne!A30</f>
        <v>24/2018</v>
      </c>
      <c r="J26" s="64" t="str">
        <f>C_Zakljucne!B30</f>
        <v>Domazetović Vuk</v>
      </c>
      <c r="K26" s="64" t="str">
        <f>C_Zakljucne!F30</f>
        <v>F</v>
      </c>
    </row>
    <row r="27" spans="1:11" ht="12.75">
      <c r="A27" s="63">
        <f>A_Zakljucne!A31</f>
        <v>0</v>
      </c>
      <c r="B27" s="64">
        <f>A_Zakljucne!B31</f>
        <v>0</v>
      </c>
      <c r="C27" s="64">
        <f>A_Zakljucne!F31</f>
        <v>0</v>
      </c>
      <c r="E27" s="63" t="str">
        <f>B_Zakljucne!A31</f>
        <v>24/2018</v>
      </c>
      <c r="F27" s="64" t="str">
        <f>B_Zakljucne!B31</f>
        <v>Mrvaljević Dragana</v>
      </c>
      <c r="G27" s="64" t="str">
        <f>B_Zakljucne!F31</f>
        <v>F</v>
      </c>
      <c r="I27" s="63" t="str">
        <f>C_Zakljucne!A31</f>
        <v>25/2018</v>
      </c>
      <c r="J27" s="64" t="str">
        <f>C_Zakljucne!B31</f>
        <v>Stojanović Jovana</v>
      </c>
      <c r="K27" s="64" t="str">
        <f>C_Zakljucne!F31</f>
        <v>F</v>
      </c>
    </row>
    <row r="28" spans="1:11" ht="12.75">
      <c r="A28" s="63">
        <f>A_Zakljucne!A32</f>
        <v>0</v>
      </c>
      <c r="B28" s="64">
        <f>A_Zakljucne!B32</f>
        <v>0</v>
      </c>
      <c r="C28" s="64">
        <f>A_Zakljucne!F32</f>
        <v>0</v>
      </c>
      <c r="E28" s="63" t="str">
        <f>B_Zakljucne!A32</f>
        <v>25/2018</v>
      </c>
      <c r="F28" s="64" t="str">
        <f>B_Zakljucne!B32</f>
        <v>Ivanović Ana</v>
      </c>
      <c r="G28" s="64" t="str">
        <f>B_Zakljucne!F32</f>
        <v>F</v>
      </c>
      <c r="I28" s="63" t="str">
        <f>C_Zakljucne!A32</f>
        <v>26/2018</v>
      </c>
      <c r="J28" s="64" t="str">
        <f>C_Zakljucne!B32</f>
        <v>Dizdarević Nerma</v>
      </c>
      <c r="K28" s="64" t="str">
        <f>C_Zakljucne!F32</f>
        <v>F</v>
      </c>
    </row>
    <row r="29" spans="1:11" ht="12.75">
      <c r="A29" s="63">
        <f>A_Zakljucne!A33</f>
        <v>0</v>
      </c>
      <c r="B29" s="64">
        <f>A_Zakljucne!B33</f>
        <v>0</v>
      </c>
      <c r="C29" s="64">
        <f>A_Zakljucne!F33</f>
        <v>0</v>
      </c>
      <c r="E29" s="63" t="str">
        <f>B_Zakljucne!A33</f>
        <v>26/2018</v>
      </c>
      <c r="F29" s="64" t="str">
        <f>B_Zakljucne!B33</f>
        <v>Hajduković Jelena</v>
      </c>
      <c r="G29" s="64" t="str">
        <f>B_Zakljucne!F33</f>
        <v>F</v>
      </c>
      <c r="I29" s="63" t="str">
        <f>C_Zakljucne!A33</f>
        <v>27/2018</v>
      </c>
      <c r="J29" s="64" t="str">
        <f>C_Zakljucne!B33</f>
        <v>Knežević Sonja</v>
      </c>
      <c r="K29" s="64" t="str">
        <f>C_Zakljucne!F33</f>
        <v>F</v>
      </c>
    </row>
    <row r="30" spans="1:11" ht="12.75">
      <c r="A30" s="63">
        <f>A_Zakljucne!A34</f>
        <v>0</v>
      </c>
      <c r="B30" s="64">
        <f>A_Zakljucne!B34</f>
        <v>0</v>
      </c>
      <c r="C30" s="64">
        <f>A_Zakljucne!F34</f>
        <v>0</v>
      </c>
      <c r="E30" s="63" t="str">
        <f>B_Zakljucne!A34</f>
        <v>27/2018</v>
      </c>
      <c r="F30" s="64" t="str">
        <f>B_Zakljucne!B34</f>
        <v>Cerović Jovana</v>
      </c>
      <c r="G30" s="64" t="str">
        <f>B_Zakljucne!F34</f>
        <v>F</v>
      </c>
      <c r="I30" s="63" t="str">
        <f>C_Zakljucne!A34</f>
        <v>28/2018</v>
      </c>
      <c r="J30" s="64" t="str">
        <f>C_Zakljucne!B34</f>
        <v>Lazarević Irina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28/2018</v>
      </c>
      <c r="F31" s="64" t="str">
        <f>B_Zakljucne!B35</f>
        <v>Mijanović Radoman</v>
      </c>
      <c r="G31" s="64" t="str">
        <f>B_Zakljucne!F35</f>
        <v>F</v>
      </c>
      <c r="I31" s="63" t="str">
        <f>C_Zakljucne!A35</f>
        <v>29/2018</v>
      </c>
      <c r="J31" s="64" t="str">
        <f>C_Zakljucne!B35</f>
        <v>Boljević Luka</v>
      </c>
      <c r="K31" s="64" t="str">
        <f>C_Zakljucne!F35</f>
        <v>E</v>
      </c>
    </row>
    <row r="32" spans="1:11" ht="12.75">
      <c r="A32" s="76"/>
      <c r="B32" s="64"/>
      <c r="C32" s="64"/>
      <c r="E32" s="63" t="str">
        <f>B_Zakljucne!A36</f>
        <v>29/2018</v>
      </c>
      <c r="F32" s="64" t="str">
        <f>B_Zakljucne!B36</f>
        <v>Leković Jovana</v>
      </c>
      <c r="G32" s="64" t="str">
        <f>B_Zakljucne!F36</f>
        <v>F</v>
      </c>
      <c r="I32" s="63" t="str">
        <f>C_Zakljucne!A36</f>
        <v>30/2018</v>
      </c>
      <c r="J32" s="64" t="str">
        <f>C_Zakljucne!B36</f>
        <v>Miletić Vladimir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30/2018</v>
      </c>
      <c r="F33" s="64" t="str">
        <f>B_Zakljucne!B37</f>
        <v>Gajović Marija</v>
      </c>
      <c r="G33" s="64" t="str">
        <f>B_Zakljucne!F37</f>
        <v>F</v>
      </c>
      <c r="I33" s="63" t="str">
        <f>C_Zakljucne!A37</f>
        <v>31/2018</v>
      </c>
      <c r="J33" s="64" t="str">
        <f>C_Zakljucne!B37</f>
        <v>Čoković Adnan</v>
      </c>
      <c r="K33" s="64" t="str">
        <f>C_Zakljucne!F37</f>
        <v>E</v>
      </c>
    </row>
    <row r="34" spans="1:11" ht="12.75">
      <c r="A34" s="76"/>
      <c r="B34" s="64"/>
      <c r="C34" s="64"/>
      <c r="E34" s="63" t="str">
        <f>B_Zakljucne!A38</f>
        <v>31/2018</v>
      </c>
      <c r="F34" s="64" t="str">
        <f>B_Zakljucne!B38</f>
        <v>Martinović Mato</v>
      </c>
      <c r="G34" s="64" t="str">
        <f>B_Zakljucne!F38</f>
        <v>F</v>
      </c>
      <c r="I34" s="63" t="str">
        <f>C_Zakljucne!A38</f>
        <v>32/2018</v>
      </c>
      <c r="J34" s="64" t="str">
        <f>C_Zakljucne!B38</f>
        <v>Pejović Vasilisa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32/2018</v>
      </c>
      <c r="F35" s="64" t="str">
        <f>B_Zakljucne!B39</f>
        <v>Uskoković Milica</v>
      </c>
      <c r="G35" s="64" t="str">
        <f>B_Zakljucne!F39</f>
        <v>F</v>
      </c>
      <c r="I35" s="63" t="str">
        <f>C_Zakljucne!A39</f>
        <v>33/2018</v>
      </c>
      <c r="J35" s="64" t="str">
        <f>C_Zakljucne!B39</f>
        <v>Radnjić Natalija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33/2018</v>
      </c>
      <c r="F36" s="64" t="str">
        <f>B_Zakljucne!B40</f>
        <v>Ilić Anja</v>
      </c>
      <c r="G36" s="64" t="str">
        <f>B_Zakljucne!F40</f>
        <v>F</v>
      </c>
      <c r="I36" s="63" t="str">
        <f>C_Zakljucne!A40</f>
        <v>34/2018</v>
      </c>
      <c r="J36" s="64" t="str">
        <f>C_Zakljucne!B40</f>
        <v>Radulović Ana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34/2018</v>
      </c>
      <c r="F37" s="64" t="str">
        <f>B_Zakljucne!B41</f>
        <v>Seidović Stela</v>
      </c>
      <c r="G37" s="64" t="str">
        <f>B_Zakljucne!F41</f>
        <v>F</v>
      </c>
      <c r="I37" s="63" t="str">
        <f>C_Zakljucne!A41</f>
        <v>35/2018</v>
      </c>
      <c r="J37" s="64" t="str">
        <f>C_Zakljucne!B41</f>
        <v>Karličić Milica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35/2018</v>
      </c>
      <c r="F38" s="64" t="str">
        <f>B_Zakljucne!B42</f>
        <v>Perišić Jovana</v>
      </c>
      <c r="G38" s="64" t="str">
        <f>B_Zakljucne!F42</f>
        <v>E</v>
      </c>
      <c r="I38" s="63" t="str">
        <f>C_Zakljucne!A42</f>
        <v>36/2018</v>
      </c>
      <c r="J38" s="64" t="str">
        <f>C_Zakljucne!B42</f>
        <v>Damjanović Hajdana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36/2018</v>
      </c>
      <c r="F39" s="64" t="str">
        <f>B_Zakljucne!B43</f>
        <v>Ivanović Aleksa</v>
      </c>
      <c r="G39" s="64" t="str">
        <f>B_Zakljucne!F43</f>
        <v>F</v>
      </c>
      <c r="I39" s="63" t="str">
        <f>C_Zakljucne!A43</f>
        <v>37/2018</v>
      </c>
      <c r="J39" s="64" t="str">
        <f>C_Zakljucne!B43</f>
        <v>Bulajić Jovana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37/2018</v>
      </c>
      <c r="F40" s="64" t="str">
        <f>B_Zakljucne!B44</f>
        <v>Dragaš Aleksandar</v>
      </c>
      <c r="G40" s="64" t="str">
        <f>B_Zakljucne!F44</f>
        <v>F</v>
      </c>
      <c r="I40" s="63" t="str">
        <f>C_Zakljucne!A44</f>
        <v>38/2018</v>
      </c>
      <c r="J40" s="64" t="str">
        <f>C_Zakljucne!B44</f>
        <v>Krnić Admir</v>
      </c>
      <c r="K40" s="64" t="str">
        <f>C_Zakljucne!F44</f>
        <v>D</v>
      </c>
    </row>
    <row r="41" spans="1:11" ht="12.75">
      <c r="A41" s="76"/>
      <c r="B41" s="64"/>
      <c r="C41" s="64"/>
      <c r="E41" s="63" t="str">
        <f>B_Zakljucne!A45</f>
        <v>38/2018</v>
      </c>
      <c r="F41" s="64" t="str">
        <f>B_Zakljucne!B45</f>
        <v>Furtula Žarko</v>
      </c>
      <c r="G41" s="64" t="str">
        <f>B_Zakljucne!F45</f>
        <v>F</v>
      </c>
      <c r="I41" s="63" t="str">
        <f>C_Zakljucne!A45</f>
        <v>39/2018</v>
      </c>
      <c r="J41" s="64" t="str">
        <f>C_Zakljucne!B45</f>
        <v>Blečić Andrijana</v>
      </c>
      <c r="K41" s="64" t="str">
        <f>C_Zakljucne!F45</f>
        <v>F</v>
      </c>
    </row>
    <row r="42" spans="1:11" ht="12.75">
      <c r="A42" s="76"/>
      <c r="B42" s="64"/>
      <c r="C42" s="64"/>
      <c r="E42" s="63" t="str">
        <f>B_Zakljucne!A46</f>
        <v>39/2018</v>
      </c>
      <c r="F42" s="64" t="str">
        <f>B_Zakljucne!B46</f>
        <v>Janković Petar</v>
      </c>
      <c r="G42" s="64" t="str">
        <f>B_Zakljucne!F46</f>
        <v>F</v>
      </c>
      <c r="I42" s="63" t="str">
        <f>C_Zakljucne!A46</f>
        <v>40/2018</v>
      </c>
      <c r="J42" s="64" t="str">
        <f>C_Zakljucne!B46</f>
        <v>Rovčanin Raden</v>
      </c>
      <c r="K42" s="64" t="str">
        <f>C_Zakljucne!F46</f>
        <v>F</v>
      </c>
    </row>
    <row r="43" spans="1:11" ht="12.75">
      <c r="A43" s="76"/>
      <c r="B43" s="64"/>
      <c r="C43" s="64"/>
      <c r="E43" s="63" t="str">
        <f>B_Zakljucne!A47</f>
        <v>40/2018</v>
      </c>
      <c r="F43" s="64" t="str">
        <f>B_Zakljucne!B47</f>
        <v>Vukadinović Hristijan</v>
      </c>
      <c r="G43" s="64" t="str">
        <f>B_Zakljucne!F47</f>
        <v>F</v>
      </c>
      <c r="I43" s="63" t="str">
        <f>C_Zakljucne!A47</f>
        <v>41/2018</v>
      </c>
      <c r="J43" s="64" t="str">
        <f>C_Zakljucne!B47</f>
        <v>Dedeić Milka</v>
      </c>
      <c r="K43" s="64" t="str">
        <f>C_Zakljucne!F47</f>
        <v>F</v>
      </c>
    </row>
    <row r="44" spans="1:11" ht="12.75">
      <c r="A44" s="76"/>
      <c r="B44" s="64"/>
      <c r="C44" s="64"/>
      <c r="E44" s="63" t="str">
        <f>B_Zakljucne!A48</f>
        <v>13/2017</v>
      </c>
      <c r="F44" s="64" t="str">
        <f>B_Zakljucne!B48</f>
        <v>Danilović Bobana</v>
      </c>
      <c r="G44" s="64" t="str">
        <f>B_Zakljucne!F48</f>
        <v>F</v>
      </c>
      <c r="I44" s="63" t="str">
        <f>C_Zakljucne!A48</f>
        <v>42/2018</v>
      </c>
      <c r="J44" s="64" t="str">
        <f>C_Zakljucne!B48</f>
        <v>Bektešević Bakir</v>
      </c>
      <c r="K44" s="64" t="str">
        <f>C_Zakljucne!F48</f>
        <v>F</v>
      </c>
    </row>
    <row r="45" spans="1:11" ht="12.75">
      <c r="A45" s="76"/>
      <c r="B45" s="64"/>
      <c r="C45" s="64"/>
      <c r="E45" s="63" t="str">
        <f>B_Zakljucne!A49</f>
        <v>21/2017</v>
      </c>
      <c r="F45" s="64" t="str">
        <f>B_Zakljucne!B49</f>
        <v>Papović Milica</v>
      </c>
      <c r="G45" s="64" t="str">
        <f>B_Zakljucne!F49</f>
        <v>F</v>
      </c>
      <c r="I45" s="63" t="str">
        <f>C_Zakljucne!A49</f>
        <v>43/2018</v>
      </c>
      <c r="J45" s="64" t="str">
        <f>C_Zakljucne!B49</f>
        <v>Cmiljanić Dunja</v>
      </c>
      <c r="K45" s="64" t="str">
        <f>C_Zakljucne!F49</f>
        <v>F</v>
      </c>
    </row>
    <row r="46" spans="1:11" ht="12.75">
      <c r="A46" s="76"/>
      <c r="B46" s="64"/>
      <c r="C46" s="64"/>
      <c r="E46" s="63" t="str">
        <f>B_Zakljucne!A50</f>
        <v>31/2017</v>
      </c>
      <c r="F46" s="64" t="str">
        <f>B_Zakljucne!B50</f>
        <v>Erović Edo</v>
      </c>
      <c r="G46" s="64" t="str">
        <f>B_Zakljucne!F50</f>
        <v>F</v>
      </c>
      <c r="I46" s="63" t="str">
        <f>C_Zakljucne!A50</f>
        <v>44/2018</v>
      </c>
      <c r="J46" s="64" t="str">
        <f>C_Zakljucne!B50</f>
        <v>Jovanović Milutin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45/2018</v>
      </c>
      <c r="J47" s="64" t="str">
        <f>C_Zakljucne!B60</f>
        <v>Žunjić Predrag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46/2018</v>
      </c>
      <c r="J48" s="64" t="str">
        <f>C_Zakljucne!B61</f>
        <v>Popović Nikola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47/2018</v>
      </c>
      <c r="J49" s="64" t="str">
        <f>C_Zakljucne!B62</f>
        <v>Knežević Vaso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48/2018</v>
      </c>
      <c r="J50" s="64" t="str">
        <f>C_Zakljucne!B63</f>
        <v>Mićović Kristina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49/2018</v>
      </c>
      <c r="J51" s="64" t="str">
        <f>C_Zakljucne!B64</f>
        <v>Vučinić Ružica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50/2018</v>
      </c>
      <c r="J52" s="64" t="str">
        <f>C_Zakljucne!B65</f>
        <v>Vuković Bobana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>
        <f>C_Zakljucne!A66</f>
        <v>0</v>
      </c>
      <c r="J53" s="64">
        <f>C_Zakljucne!B66</f>
        <v>0</v>
      </c>
      <c r="K53" s="64">
        <f>C_Zakljucne!F66</f>
        <v>0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M44" sqref="M4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4" t="s">
        <v>52</v>
      </c>
      <c r="B1" s="84" t="s">
        <v>53</v>
      </c>
      <c r="C1" s="84" t="s">
        <v>54</v>
      </c>
      <c r="D1" s="84" t="s">
        <v>55</v>
      </c>
      <c r="E1" s="84" t="s">
        <v>56</v>
      </c>
      <c r="F1" s="84" t="s">
        <v>57</v>
      </c>
      <c r="G1" s="84" t="s">
        <v>58</v>
      </c>
    </row>
    <row r="2" spans="1:10" ht="15">
      <c r="A2" s="84" t="s">
        <v>59</v>
      </c>
      <c r="B2" s="84" t="s">
        <v>182</v>
      </c>
      <c r="C2" s="84" t="s">
        <v>248</v>
      </c>
      <c r="D2" s="84" t="s">
        <v>249</v>
      </c>
      <c r="E2" s="84" t="s">
        <v>60</v>
      </c>
      <c r="F2" s="84" t="s">
        <v>59</v>
      </c>
      <c r="G2" s="84" t="s">
        <v>140</v>
      </c>
      <c r="I2" t="str">
        <f>CONCATENATE(A2,"/",B2)</f>
        <v>1/2018</v>
      </c>
      <c r="J2" t="str">
        <f>CONCATENATE(D2," ",C2)</f>
        <v>Mrkić Lazar</v>
      </c>
    </row>
    <row r="3" spans="1:10" ht="15">
      <c r="A3" s="84" t="s">
        <v>62</v>
      </c>
      <c r="B3" s="84" t="s">
        <v>182</v>
      </c>
      <c r="C3" s="84" t="s">
        <v>121</v>
      </c>
      <c r="D3" s="84" t="s">
        <v>216</v>
      </c>
      <c r="E3" s="84" t="s">
        <v>60</v>
      </c>
      <c r="F3" s="84" t="s">
        <v>59</v>
      </c>
      <c r="G3" s="84" t="s">
        <v>140</v>
      </c>
      <c r="I3" t="str">
        <f aca="true" t="shared" si="0" ref="I3:I39">CONCATENATE(A3,"/",B3)</f>
        <v>2/2018</v>
      </c>
      <c r="J3" t="str">
        <f aca="true" t="shared" si="1" ref="J3:J39">CONCATENATE(D3," ",C3)</f>
        <v>Lazarević Aleksandar</v>
      </c>
    </row>
    <row r="4" spans="1:10" ht="15">
      <c r="A4" s="84" t="s">
        <v>63</v>
      </c>
      <c r="B4" s="84" t="s">
        <v>182</v>
      </c>
      <c r="C4" s="84" t="s">
        <v>250</v>
      </c>
      <c r="D4" s="84" t="s">
        <v>251</v>
      </c>
      <c r="E4" s="84" t="s">
        <v>60</v>
      </c>
      <c r="F4" s="84" t="s">
        <v>59</v>
      </c>
      <c r="G4" s="84" t="s">
        <v>140</v>
      </c>
      <c r="I4" t="str">
        <f t="shared" si="0"/>
        <v>3/2018</v>
      </c>
      <c r="J4" t="str">
        <f t="shared" si="1"/>
        <v>Grabovica Vanja</v>
      </c>
    </row>
    <row r="5" spans="1:10" ht="15">
      <c r="A5" s="84" t="s">
        <v>64</v>
      </c>
      <c r="B5" s="84" t="s">
        <v>182</v>
      </c>
      <c r="C5" s="84" t="s">
        <v>252</v>
      </c>
      <c r="D5" s="84" t="s">
        <v>253</v>
      </c>
      <c r="E5" s="84" t="s">
        <v>60</v>
      </c>
      <c r="F5" s="84" t="s">
        <v>59</v>
      </c>
      <c r="G5" s="84" t="s">
        <v>140</v>
      </c>
      <c r="I5" t="str">
        <f t="shared" si="0"/>
        <v>4/2018</v>
      </c>
      <c r="J5" t="str">
        <f t="shared" si="1"/>
        <v>Jonuz Semra</v>
      </c>
    </row>
    <row r="6" spans="1:10" ht="15">
      <c r="A6" s="84" t="s">
        <v>66</v>
      </c>
      <c r="B6" s="84" t="s">
        <v>182</v>
      </c>
      <c r="C6" s="84" t="s">
        <v>125</v>
      </c>
      <c r="D6" s="84" t="s">
        <v>254</v>
      </c>
      <c r="E6" s="84" t="s">
        <v>60</v>
      </c>
      <c r="F6" s="84" t="s">
        <v>59</v>
      </c>
      <c r="G6" s="84" t="s">
        <v>140</v>
      </c>
      <c r="I6" t="str">
        <f t="shared" si="0"/>
        <v>5/2018</v>
      </c>
      <c r="J6" t="str">
        <f t="shared" si="1"/>
        <v>Bujišić Jovana</v>
      </c>
    </row>
    <row r="7" spans="1:10" ht="15">
      <c r="A7" s="84" t="s">
        <v>68</v>
      </c>
      <c r="B7" s="84" t="s">
        <v>182</v>
      </c>
      <c r="C7" s="84" t="s">
        <v>255</v>
      </c>
      <c r="D7" s="84" t="s">
        <v>256</v>
      </c>
      <c r="E7" s="84" t="s">
        <v>60</v>
      </c>
      <c r="F7" s="84" t="s">
        <v>59</v>
      </c>
      <c r="G7" s="84" t="s">
        <v>140</v>
      </c>
      <c r="I7" t="str">
        <f t="shared" si="0"/>
        <v>6/2018</v>
      </c>
      <c r="J7" t="str">
        <f t="shared" si="1"/>
        <v>Sredović Una</v>
      </c>
    </row>
    <row r="8" spans="1:10" ht="15">
      <c r="A8" s="84" t="s">
        <v>69</v>
      </c>
      <c r="B8" s="84" t="s">
        <v>182</v>
      </c>
      <c r="C8" s="84" t="s">
        <v>257</v>
      </c>
      <c r="D8" s="84" t="s">
        <v>258</v>
      </c>
      <c r="E8" s="84" t="s">
        <v>60</v>
      </c>
      <c r="F8" s="84" t="s">
        <v>59</v>
      </c>
      <c r="G8" s="84" t="s">
        <v>140</v>
      </c>
      <c r="I8" t="str">
        <f t="shared" si="0"/>
        <v>7/2018</v>
      </c>
      <c r="J8" t="str">
        <f t="shared" si="1"/>
        <v>Jelić Ljiljana</v>
      </c>
    </row>
    <row r="9" spans="1:10" ht="15">
      <c r="A9" s="84" t="s">
        <v>71</v>
      </c>
      <c r="B9" s="84" t="s">
        <v>182</v>
      </c>
      <c r="C9" s="84" t="s">
        <v>124</v>
      </c>
      <c r="D9" s="84" t="s">
        <v>259</v>
      </c>
      <c r="E9" s="84" t="s">
        <v>60</v>
      </c>
      <c r="F9" s="84" t="s">
        <v>59</v>
      </c>
      <c r="G9" s="84" t="s">
        <v>140</v>
      </c>
      <c r="I9" t="str">
        <f t="shared" si="0"/>
        <v>8/2018</v>
      </c>
      <c r="J9" t="str">
        <f t="shared" si="1"/>
        <v>Đurić Jovan</v>
      </c>
    </row>
    <row r="10" spans="1:10" ht="15">
      <c r="A10" s="84" t="s">
        <v>72</v>
      </c>
      <c r="B10" s="84" t="s">
        <v>182</v>
      </c>
      <c r="C10" s="84" t="s">
        <v>260</v>
      </c>
      <c r="D10" s="84" t="s">
        <v>261</v>
      </c>
      <c r="E10" s="84" t="s">
        <v>60</v>
      </c>
      <c r="F10" s="84" t="s">
        <v>59</v>
      </c>
      <c r="G10" s="84" t="s">
        <v>140</v>
      </c>
      <c r="I10" t="str">
        <f t="shared" si="0"/>
        <v>9/2018</v>
      </c>
      <c r="J10" t="str">
        <f t="shared" si="1"/>
        <v>Čukić Tamara</v>
      </c>
    </row>
    <row r="11" spans="1:10" ht="15">
      <c r="A11" s="84" t="s">
        <v>73</v>
      </c>
      <c r="B11" s="84" t="s">
        <v>182</v>
      </c>
      <c r="C11" s="84" t="s">
        <v>262</v>
      </c>
      <c r="D11" s="84" t="s">
        <v>263</v>
      </c>
      <c r="E11" s="84" t="s">
        <v>60</v>
      </c>
      <c r="F11" s="84" t="s">
        <v>59</v>
      </c>
      <c r="G11" s="84" t="s">
        <v>140</v>
      </c>
      <c r="I11" t="str">
        <f t="shared" si="0"/>
        <v>10/2018</v>
      </c>
      <c r="J11" t="str">
        <f t="shared" si="1"/>
        <v>Čolović Valerija</v>
      </c>
    </row>
    <row r="12" spans="1:10" ht="15">
      <c r="A12" s="84" t="s">
        <v>75</v>
      </c>
      <c r="B12" s="84" t="s">
        <v>182</v>
      </c>
      <c r="C12" s="84" t="s">
        <v>206</v>
      </c>
      <c r="D12" s="84" t="s">
        <v>264</v>
      </c>
      <c r="E12" s="84" t="s">
        <v>60</v>
      </c>
      <c r="F12" s="84" t="s">
        <v>59</v>
      </c>
      <c r="G12" s="84" t="s">
        <v>140</v>
      </c>
      <c r="I12" t="str">
        <f t="shared" si="0"/>
        <v>11/2018</v>
      </c>
      <c r="J12" t="str">
        <f t="shared" si="1"/>
        <v>Kovačević Nemanja</v>
      </c>
    </row>
    <row r="13" spans="1:10" ht="15">
      <c r="A13" s="84" t="s">
        <v>76</v>
      </c>
      <c r="B13" s="84" t="s">
        <v>182</v>
      </c>
      <c r="C13" s="84" t="s">
        <v>164</v>
      </c>
      <c r="D13" s="84" t="s">
        <v>265</v>
      </c>
      <c r="E13" s="84" t="s">
        <v>60</v>
      </c>
      <c r="F13" s="84" t="s">
        <v>59</v>
      </c>
      <c r="G13" s="84" t="s">
        <v>140</v>
      </c>
      <c r="I13" t="str">
        <f t="shared" si="0"/>
        <v>12/2018</v>
      </c>
      <c r="J13" t="str">
        <f t="shared" si="1"/>
        <v>Laban Maša</v>
      </c>
    </row>
    <row r="14" spans="1:10" ht="15">
      <c r="A14" s="84" t="s">
        <v>77</v>
      </c>
      <c r="B14" s="84" t="s">
        <v>182</v>
      </c>
      <c r="C14" s="84" t="s">
        <v>95</v>
      </c>
      <c r="D14" s="84" t="s">
        <v>266</v>
      </c>
      <c r="E14" s="84" t="s">
        <v>60</v>
      </c>
      <c r="F14" s="84" t="s">
        <v>59</v>
      </c>
      <c r="G14" s="84" t="s">
        <v>140</v>
      </c>
      <c r="I14" t="str">
        <f t="shared" si="0"/>
        <v>13/2018</v>
      </c>
      <c r="J14" t="str">
        <f t="shared" si="1"/>
        <v>Milikić Luka</v>
      </c>
    </row>
    <row r="15" spans="1:10" ht="15">
      <c r="A15" s="84" t="s">
        <v>78</v>
      </c>
      <c r="B15" s="84" t="s">
        <v>182</v>
      </c>
      <c r="C15" s="84" t="s">
        <v>267</v>
      </c>
      <c r="D15" s="84" t="s">
        <v>268</v>
      </c>
      <c r="E15" s="84" t="s">
        <v>60</v>
      </c>
      <c r="F15" s="84" t="s">
        <v>59</v>
      </c>
      <c r="G15" s="84" t="s">
        <v>140</v>
      </c>
      <c r="I15" t="str">
        <f t="shared" si="0"/>
        <v>14/2018</v>
      </c>
      <c r="J15" t="str">
        <f t="shared" si="1"/>
        <v>Duković Danica</v>
      </c>
    </row>
    <row r="16" spans="1:10" ht="15">
      <c r="A16" s="84" t="s">
        <v>80</v>
      </c>
      <c r="B16" s="84" t="s">
        <v>182</v>
      </c>
      <c r="C16" s="84" t="s">
        <v>151</v>
      </c>
      <c r="D16" s="84" t="s">
        <v>269</v>
      </c>
      <c r="E16" s="84" t="s">
        <v>60</v>
      </c>
      <c r="F16" s="84" t="s">
        <v>59</v>
      </c>
      <c r="G16" s="84" t="s">
        <v>140</v>
      </c>
      <c r="I16" t="str">
        <f t="shared" si="0"/>
        <v>15/2018</v>
      </c>
      <c r="J16" t="str">
        <f t="shared" si="1"/>
        <v>Vukojičić Ana</v>
      </c>
    </row>
    <row r="17" spans="1:10" ht="15">
      <c r="A17" s="84" t="s">
        <v>82</v>
      </c>
      <c r="B17" s="84" t="s">
        <v>182</v>
      </c>
      <c r="C17" s="84" t="s">
        <v>270</v>
      </c>
      <c r="D17" s="84" t="s">
        <v>271</v>
      </c>
      <c r="E17" s="84" t="s">
        <v>60</v>
      </c>
      <c r="F17" s="84" t="s">
        <v>59</v>
      </c>
      <c r="G17" s="84" t="s">
        <v>140</v>
      </c>
      <c r="I17" t="str">
        <f t="shared" si="0"/>
        <v>16/2018</v>
      </c>
      <c r="J17" t="str">
        <f t="shared" si="1"/>
        <v>Poleksić Radojka</v>
      </c>
    </row>
    <row r="18" spans="1:10" ht="15">
      <c r="A18" s="84" t="s">
        <v>83</v>
      </c>
      <c r="B18" s="84" t="s">
        <v>182</v>
      </c>
      <c r="C18" s="84" t="s">
        <v>272</v>
      </c>
      <c r="D18" s="84" t="s">
        <v>273</v>
      </c>
      <c r="E18" s="84" t="s">
        <v>60</v>
      </c>
      <c r="F18" s="84" t="s">
        <v>59</v>
      </c>
      <c r="G18" s="84" t="s">
        <v>140</v>
      </c>
      <c r="I18" t="str">
        <f t="shared" si="0"/>
        <v>17/2018</v>
      </c>
      <c r="J18" t="str">
        <f t="shared" si="1"/>
        <v>Muratović Tatjana</v>
      </c>
    </row>
    <row r="19" spans="1:10" ht="15">
      <c r="A19" s="84" t="s">
        <v>84</v>
      </c>
      <c r="B19" s="84" t="s">
        <v>182</v>
      </c>
      <c r="C19" s="84" t="s">
        <v>144</v>
      </c>
      <c r="D19" s="84" t="s">
        <v>274</v>
      </c>
      <c r="E19" s="84" t="s">
        <v>60</v>
      </c>
      <c r="F19" s="84" t="s">
        <v>59</v>
      </c>
      <c r="G19" s="84" t="s">
        <v>140</v>
      </c>
      <c r="I19" t="str">
        <f t="shared" si="0"/>
        <v>18/2018</v>
      </c>
      <c r="J19" t="str">
        <f t="shared" si="1"/>
        <v>Došljak Marija</v>
      </c>
    </row>
    <row r="20" spans="1:10" ht="15">
      <c r="A20" s="84" t="s">
        <v>85</v>
      </c>
      <c r="B20" s="84" t="s">
        <v>182</v>
      </c>
      <c r="C20" s="84" t="s">
        <v>70</v>
      </c>
      <c r="D20" s="84" t="s">
        <v>275</v>
      </c>
      <c r="E20" s="84" t="s">
        <v>60</v>
      </c>
      <c r="F20" s="84" t="s">
        <v>59</v>
      </c>
      <c r="G20" s="84" t="s">
        <v>140</v>
      </c>
      <c r="I20" t="str">
        <f t="shared" si="0"/>
        <v>19/2018</v>
      </c>
      <c r="J20" t="str">
        <f t="shared" si="1"/>
        <v>Kosović Milena</v>
      </c>
    </row>
    <row r="21" spans="1:10" ht="15">
      <c r="A21" s="84" t="s">
        <v>86</v>
      </c>
      <c r="B21" s="84" t="s">
        <v>182</v>
      </c>
      <c r="C21" s="84" t="s">
        <v>276</v>
      </c>
      <c r="D21" s="84" t="s">
        <v>277</v>
      </c>
      <c r="E21" s="84" t="s">
        <v>60</v>
      </c>
      <c r="F21" s="84" t="s">
        <v>59</v>
      </c>
      <c r="G21" s="84" t="s">
        <v>140</v>
      </c>
      <c r="I21" t="str">
        <f t="shared" si="0"/>
        <v>20/2018</v>
      </c>
      <c r="J21" t="str">
        <f t="shared" si="1"/>
        <v>Petričić Bane</v>
      </c>
    </row>
    <row r="22" spans="1:10" ht="15">
      <c r="A22" s="84" t="s">
        <v>87</v>
      </c>
      <c r="B22" s="84" t="s">
        <v>182</v>
      </c>
      <c r="C22" s="84" t="s">
        <v>278</v>
      </c>
      <c r="D22" s="84" t="s">
        <v>279</v>
      </c>
      <c r="E22" s="84" t="s">
        <v>60</v>
      </c>
      <c r="F22" s="84" t="s">
        <v>59</v>
      </c>
      <c r="G22" s="84" t="s">
        <v>140</v>
      </c>
      <c r="I22" t="str">
        <f t="shared" si="0"/>
        <v>21/2018</v>
      </c>
      <c r="J22" t="str">
        <f t="shared" si="1"/>
        <v>Kandić Svetlana</v>
      </c>
    </row>
    <row r="23" spans="1:10" ht="15">
      <c r="A23" s="84" t="s">
        <v>88</v>
      </c>
      <c r="B23" s="84" t="s">
        <v>182</v>
      </c>
      <c r="C23" s="84" t="s">
        <v>280</v>
      </c>
      <c r="D23" s="84" t="s">
        <v>281</v>
      </c>
      <c r="E23" s="84" t="s">
        <v>60</v>
      </c>
      <c r="F23" s="84" t="s">
        <v>59</v>
      </c>
      <c r="G23" s="84" t="s">
        <v>140</v>
      </c>
      <c r="I23" t="str">
        <f t="shared" si="0"/>
        <v>22/2018</v>
      </c>
      <c r="J23" t="str">
        <f t="shared" si="1"/>
        <v>Šabović Dajla</v>
      </c>
    </row>
    <row r="24" spans="1:10" ht="15">
      <c r="A24" s="84" t="s">
        <v>89</v>
      </c>
      <c r="B24" s="84" t="s">
        <v>182</v>
      </c>
      <c r="C24" s="84" t="s">
        <v>282</v>
      </c>
      <c r="D24" s="84" t="s">
        <v>283</v>
      </c>
      <c r="E24" s="84" t="s">
        <v>60</v>
      </c>
      <c r="F24" s="84" t="s">
        <v>59</v>
      </c>
      <c r="G24" s="84" t="s">
        <v>140</v>
      </c>
      <c r="I24" t="str">
        <f t="shared" si="0"/>
        <v>23/2018</v>
      </c>
      <c r="J24" t="str">
        <f t="shared" si="1"/>
        <v>Bulatović Bogić</v>
      </c>
    </row>
    <row r="25" spans="1:10" ht="15">
      <c r="A25" s="84" t="s">
        <v>90</v>
      </c>
      <c r="B25" s="84" t="s">
        <v>182</v>
      </c>
      <c r="C25" s="84" t="s">
        <v>284</v>
      </c>
      <c r="D25" s="84" t="s">
        <v>285</v>
      </c>
      <c r="E25" s="84" t="s">
        <v>60</v>
      </c>
      <c r="F25" s="84" t="s">
        <v>59</v>
      </c>
      <c r="G25" s="84" t="s">
        <v>140</v>
      </c>
      <c r="I25" t="str">
        <f t="shared" si="0"/>
        <v>24/2018</v>
      </c>
      <c r="J25" t="str">
        <f t="shared" si="1"/>
        <v>Mrvaljević Dragana</v>
      </c>
    </row>
    <row r="26" spans="1:10" ht="15">
      <c r="A26" s="84" t="s">
        <v>91</v>
      </c>
      <c r="B26" s="84" t="s">
        <v>182</v>
      </c>
      <c r="C26" s="84" t="s">
        <v>151</v>
      </c>
      <c r="D26" s="84" t="s">
        <v>133</v>
      </c>
      <c r="E26" s="84" t="s">
        <v>60</v>
      </c>
      <c r="F26" s="84" t="s">
        <v>59</v>
      </c>
      <c r="G26" s="84" t="s">
        <v>140</v>
      </c>
      <c r="I26" t="str">
        <f t="shared" si="0"/>
        <v>25/2018</v>
      </c>
      <c r="J26" t="str">
        <f t="shared" si="1"/>
        <v>Ivanović Ana</v>
      </c>
    </row>
    <row r="27" spans="1:10" ht="15">
      <c r="A27" s="84" t="s">
        <v>92</v>
      </c>
      <c r="B27" s="84" t="s">
        <v>182</v>
      </c>
      <c r="C27" s="84" t="s">
        <v>286</v>
      </c>
      <c r="D27" s="84" t="s">
        <v>287</v>
      </c>
      <c r="E27" s="84" t="s">
        <v>60</v>
      </c>
      <c r="F27" s="84" t="s">
        <v>59</v>
      </c>
      <c r="G27" s="84" t="s">
        <v>140</v>
      </c>
      <c r="I27" t="str">
        <f t="shared" si="0"/>
        <v>26/2018</v>
      </c>
      <c r="J27" t="str">
        <f t="shared" si="1"/>
        <v>Hajduković Jelena</v>
      </c>
    </row>
    <row r="28" spans="1:10" ht="15">
      <c r="A28" s="84" t="s">
        <v>93</v>
      </c>
      <c r="B28" s="84" t="s">
        <v>182</v>
      </c>
      <c r="C28" s="84" t="s">
        <v>125</v>
      </c>
      <c r="D28" s="84" t="s">
        <v>288</v>
      </c>
      <c r="E28" s="84" t="s">
        <v>60</v>
      </c>
      <c r="F28" s="84" t="s">
        <v>59</v>
      </c>
      <c r="G28" s="84" t="s">
        <v>140</v>
      </c>
      <c r="I28" t="str">
        <f t="shared" si="0"/>
        <v>27/2018</v>
      </c>
      <c r="J28" t="str">
        <f t="shared" si="1"/>
        <v>Cerović Jovana</v>
      </c>
    </row>
    <row r="29" spans="1:10" ht="15">
      <c r="A29" s="84" t="s">
        <v>94</v>
      </c>
      <c r="B29" s="84" t="s">
        <v>182</v>
      </c>
      <c r="C29" s="84" t="s">
        <v>289</v>
      </c>
      <c r="D29" s="84" t="s">
        <v>290</v>
      </c>
      <c r="E29" s="84" t="s">
        <v>60</v>
      </c>
      <c r="F29" s="84" t="s">
        <v>59</v>
      </c>
      <c r="G29" s="84" t="s">
        <v>140</v>
      </c>
      <c r="I29" t="str">
        <f t="shared" si="0"/>
        <v>28/2018</v>
      </c>
      <c r="J29" t="str">
        <f t="shared" si="1"/>
        <v>Mijanović Radoman</v>
      </c>
    </row>
    <row r="30" spans="1:10" ht="15">
      <c r="A30" s="84" t="s">
        <v>96</v>
      </c>
      <c r="B30" s="84" t="s">
        <v>182</v>
      </c>
      <c r="C30" s="84" t="s">
        <v>125</v>
      </c>
      <c r="D30" s="84" t="s">
        <v>165</v>
      </c>
      <c r="E30" s="84" t="s">
        <v>60</v>
      </c>
      <c r="F30" s="84" t="s">
        <v>59</v>
      </c>
      <c r="G30" s="84" t="s">
        <v>140</v>
      </c>
      <c r="I30" t="str">
        <f t="shared" si="0"/>
        <v>29/2018</v>
      </c>
      <c r="J30" t="str">
        <f t="shared" si="1"/>
        <v>Leković Jovana</v>
      </c>
    </row>
    <row r="31" spans="1:12" ht="15">
      <c r="A31" s="84" t="s">
        <v>97</v>
      </c>
      <c r="B31" s="84" t="s">
        <v>182</v>
      </c>
      <c r="C31" s="84" t="s">
        <v>144</v>
      </c>
      <c r="D31" s="84" t="s">
        <v>291</v>
      </c>
      <c r="E31" s="84" t="s">
        <v>60</v>
      </c>
      <c r="F31" s="84" t="s">
        <v>59</v>
      </c>
      <c r="G31" s="84" t="s">
        <v>140</v>
      </c>
      <c r="I31" t="str">
        <f t="shared" si="0"/>
        <v>30/2018</v>
      </c>
      <c r="J31" t="str">
        <f t="shared" si="1"/>
        <v>Gajović Marija</v>
      </c>
      <c r="L31" s="68" t="s">
        <v>129</v>
      </c>
    </row>
    <row r="32" spans="1:12" ht="15">
      <c r="A32" s="84" t="s">
        <v>98</v>
      </c>
      <c r="B32" s="84" t="s">
        <v>182</v>
      </c>
      <c r="C32" s="84" t="s">
        <v>292</v>
      </c>
      <c r="D32" s="84" t="s">
        <v>293</v>
      </c>
      <c r="E32" s="84" t="s">
        <v>60</v>
      </c>
      <c r="F32" s="84" t="s">
        <v>59</v>
      </c>
      <c r="G32" s="84" t="s">
        <v>140</v>
      </c>
      <c r="I32" t="str">
        <f t="shared" si="0"/>
        <v>31/2018</v>
      </c>
      <c r="J32" t="str">
        <f t="shared" si="1"/>
        <v>Martinović Mato</v>
      </c>
      <c r="L32" s="68" t="s">
        <v>128</v>
      </c>
    </row>
    <row r="33" spans="1:10" ht="15">
      <c r="A33" s="84" t="s">
        <v>100</v>
      </c>
      <c r="B33" s="84" t="s">
        <v>182</v>
      </c>
      <c r="C33" s="84" t="s">
        <v>67</v>
      </c>
      <c r="D33" s="84" t="s">
        <v>294</v>
      </c>
      <c r="E33" s="84" t="s">
        <v>60</v>
      </c>
      <c r="F33" s="84" t="s">
        <v>59</v>
      </c>
      <c r="G33" s="84" t="s">
        <v>140</v>
      </c>
      <c r="I33" t="str">
        <f t="shared" si="0"/>
        <v>32/2018</v>
      </c>
      <c r="J33" t="str">
        <f t="shared" si="1"/>
        <v>Uskoković Milica</v>
      </c>
    </row>
    <row r="34" spans="1:10" ht="15">
      <c r="A34" s="84" t="s">
        <v>101</v>
      </c>
      <c r="B34" s="84" t="s">
        <v>182</v>
      </c>
      <c r="C34" s="84" t="s">
        <v>65</v>
      </c>
      <c r="D34" s="84" t="s">
        <v>295</v>
      </c>
      <c r="E34" s="84" t="s">
        <v>60</v>
      </c>
      <c r="F34" s="84" t="s">
        <v>59</v>
      </c>
      <c r="G34" s="84" t="s">
        <v>140</v>
      </c>
      <c r="I34" t="str">
        <f t="shared" si="0"/>
        <v>33/2018</v>
      </c>
      <c r="J34" t="str">
        <f t="shared" si="1"/>
        <v>Ilić Anja</v>
      </c>
    </row>
    <row r="35" spans="1:10" ht="15">
      <c r="A35" s="84" t="s">
        <v>102</v>
      </c>
      <c r="B35" s="84" t="s">
        <v>182</v>
      </c>
      <c r="C35" s="84" t="s">
        <v>296</v>
      </c>
      <c r="D35" s="84" t="s">
        <v>297</v>
      </c>
      <c r="E35" s="84" t="s">
        <v>60</v>
      </c>
      <c r="F35" s="84" t="s">
        <v>59</v>
      </c>
      <c r="G35" s="84" t="s">
        <v>140</v>
      </c>
      <c r="I35" t="str">
        <f t="shared" si="0"/>
        <v>34/2018</v>
      </c>
      <c r="J35" t="str">
        <f t="shared" si="1"/>
        <v>Seidović Stela</v>
      </c>
    </row>
    <row r="36" spans="1:10" ht="15">
      <c r="A36" s="84" t="s">
        <v>103</v>
      </c>
      <c r="B36" s="84" t="s">
        <v>182</v>
      </c>
      <c r="C36" s="84" t="s">
        <v>125</v>
      </c>
      <c r="D36" s="84" t="s">
        <v>298</v>
      </c>
      <c r="E36" s="84" t="s">
        <v>60</v>
      </c>
      <c r="F36" s="84" t="s">
        <v>59</v>
      </c>
      <c r="G36" s="84" t="s">
        <v>140</v>
      </c>
      <c r="I36" t="str">
        <f t="shared" si="0"/>
        <v>35/2018</v>
      </c>
      <c r="J36" t="str">
        <f t="shared" si="1"/>
        <v>Perišić Jovana</v>
      </c>
    </row>
    <row r="37" spans="1:10" ht="15">
      <c r="A37" s="84" t="s">
        <v>104</v>
      </c>
      <c r="B37" s="84" t="s">
        <v>182</v>
      </c>
      <c r="C37" s="84" t="s">
        <v>135</v>
      </c>
      <c r="D37" s="84" t="s">
        <v>133</v>
      </c>
      <c r="E37" s="84" t="s">
        <v>60</v>
      </c>
      <c r="F37" s="84" t="s">
        <v>59</v>
      </c>
      <c r="G37" s="84" t="s">
        <v>140</v>
      </c>
      <c r="I37" t="str">
        <f t="shared" si="0"/>
        <v>36/2018</v>
      </c>
      <c r="J37" t="str">
        <f t="shared" si="1"/>
        <v>Ivanović Aleksa</v>
      </c>
    </row>
    <row r="38" spans="1:10" ht="15">
      <c r="A38" s="84" t="s">
        <v>105</v>
      </c>
      <c r="B38" s="84" t="s">
        <v>182</v>
      </c>
      <c r="C38" s="84" t="s">
        <v>121</v>
      </c>
      <c r="D38" s="84" t="s">
        <v>299</v>
      </c>
      <c r="E38" s="84" t="s">
        <v>60</v>
      </c>
      <c r="F38" s="84" t="s">
        <v>59</v>
      </c>
      <c r="G38" s="84" t="s">
        <v>140</v>
      </c>
      <c r="I38" t="str">
        <f t="shared" si="0"/>
        <v>37/2018</v>
      </c>
      <c r="J38" t="str">
        <f t="shared" si="1"/>
        <v>Dragaš Aleksandar</v>
      </c>
    </row>
    <row r="39" spans="1:10" ht="15">
      <c r="A39" s="84" t="s">
        <v>227</v>
      </c>
      <c r="B39" s="84" t="s">
        <v>182</v>
      </c>
      <c r="C39" s="84" t="s">
        <v>300</v>
      </c>
      <c r="D39" s="84" t="s">
        <v>301</v>
      </c>
      <c r="E39" s="84" t="s">
        <v>60</v>
      </c>
      <c r="F39" s="84" t="s">
        <v>59</v>
      </c>
      <c r="G39" s="84" t="s">
        <v>140</v>
      </c>
      <c r="I39" t="str">
        <f t="shared" si="0"/>
        <v>38/2018</v>
      </c>
      <c r="J39" t="str">
        <f t="shared" si="1"/>
        <v>Furtula Žarko</v>
      </c>
    </row>
    <row r="40" spans="1:10" ht="15">
      <c r="A40" s="84" t="s">
        <v>106</v>
      </c>
      <c r="B40" s="84" t="s">
        <v>182</v>
      </c>
      <c r="C40" s="84" t="s">
        <v>302</v>
      </c>
      <c r="D40" s="84" t="s">
        <v>303</v>
      </c>
      <c r="E40" s="84" t="s">
        <v>60</v>
      </c>
      <c r="F40" s="84" t="s">
        <v>59</v>
      </c>
      <c r="G40" s="84" t="s">
        <v>140</v>
      </c>
      <c r="I40" t="str">
        <f>CONCATENATE(A40,"/",B40)</f>
        <v>39/2018</v>
      </c>
      <c r="J40" t="str">
        <f>CONCATENATE(D40," ",C40)</f>
        <v>Janković Petar</v>
      </c>
    </row>
    <row r="41" spans="1:10" ht="15">
      <c r="A41" s="84" t="s">
        <v>108</v>
      </c>
      <c r="B41" s="84" t="s">
        <v>182</v>
      </c>
      <c r="C41" s="84" t="s">
        <v>304</v>
      </c>
      <c r="D41" s="84" t="s">
        <v>305</v>
      </c>
      <c r="E41" s="84" t="s">
        <v>60</v>
      </c>
      <c r="F41" s="84" t="s">
        <v>59</v>
      </c>
      <c r="G41" s="84" t="s">
        <v>140</v>
      </c>
      <c r="I41" t="str">
        <f>CONCATENATE(A41,"/",B41)</f>
        <v>40/2018</v>
      </c>
      <c r="J41" t="str">
        <f>CONCATENATE(D41," ",C41)</f>
        <v>Vukadinović Hristijan</v>
      </c>
    </row>
    <row r="42" spans="1:10" ht="15">
      <c r="A42" s="84" t="s">
        <v>77</v>
      </c>
      <c r="B42" s="84" t="s">
        <v>140</v>
      </c>
      <c r="C42" s="84" t="s">
        <v>155</v>
      </c>
      <c r="D42" s="84" t="s">
        <v>156</v>
      </c>
      <c r="E42" s="84" t="s">
        <v>81</v>
      </c>
      <c r="F42" s="84" t="s">
        <v>62</v>
      </c>
      <c r="G42" s="84" t="s">
        <v>140</v>
      </c>
      <c r="I42" t="str">
        <f>CONCATENATE(A42,"/",B42)</f>
        <v>13/2017</v>
      </c>
      <c r="J42" t="str">
        <f>CONCATENATE(D42," ",C42)</f>
        <v>Danilović Bobana</v>
      </c>
    </row>
    <row r="43" spans="1:10" ht="15">
      <c r="A43" s="84" t="s">
        <v>87</v>
      </c>
      <c r="B43" s="84" t="s">
        <v>140</v>
      </c>
      <c r="C43" s="84" t="s">
        <v>67</v>
      </c>
      <c r="D43" s="84" t="s">
        <v>158</v>
      </c>
      <c r="E43" s="84" t="s">
        <v>81</v>
      </c>
      <c r="F43" s="84" t="s">
        <v>62</v>
      </c>
      <c r="G43" s="84" t="s">
        <v>140</v>
      </c>
      <c r="I43" t="str">
        <f>CONCATENATE(A43,"/",B43)</f>
        <v>21/2017</v>
      </c>
      <c r="J43" t="str">
        <f>CONCATENATE(D43," ",C43)</f>
        <v>Papović Milica</v>
      </c>
    </row>
    <row r="44" spans="1:10" ht="15">
      <c r="A44" s="84" t="s">
        <v>98</v>
      </c>
      <c r="B44" s="84" t="s">
        <v>140</v>
      </c>
      <c r="C44" s="84" t="s">
        <v>159</v>
      </c>
      <c r="D44" s="84" t="s">
        <v>160</v>
      </c>
      <c r="E44" s="84" t="s">
        <v>81</v>
      </c>
      <c r="F44" s="84" t="s">
        <v>62</v>
      </c>
      <c r="G44" s="84" t="s">
        <v>140</v>
      </c>
      <c r="I44" t="str">
        <f>CONCATENATE(A44,"/",B44)</f>
        <v>31/2017</v>
      </c>
      <c r="J44" t="str">
        <f>CONCATENATE(D44," ",C44)</f>
        <v>Erović Edo</v>
      </c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Q25" sqref="Q25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5" t="s">
        <v>52</v>
      </c>
      <c r="B1" s="85" t="s">
        <v>53</v>
      </c>
      <c r="C1" s="85" t="s">
        <v>54</v>
      </c>
      <c r="D1" s="85" t="s">
        <v>55</v>
      </c>
      <c r="E1" s="85" t="s">
        <v>56</v>
      </c>
      <c r="F1" s="85" t="s">
        <v>57</v>
      </c>
      <c r="G1" s="85" t="s">
        <v>58</v>
      </c>
    </row>
    <row r="2" spans="1:10" ht="15">
      <c r="A2" s="85" t="s">
        <v>59</v>
      </c>
      <c r="B2" s="85" t="s">
        <v>182</v>
      </c>
      <c r="C2" s="85" t="s">
        <v>122</v>
      </c>
      <c r="D2" s="85" t="s">
        <v>306</v>
      </c>
      <c r="E2" s="85" t="s">
        <v>60</v>
      </c>
      <c r="F2" s="85" t="s">
        <v>59</v>
      </c>
      <c r="G2" s="85" t="s">
        <v>140</v>
      </c>
      <c r="I2" t="str">
        <f>CONCATENATE(A2,"/",B2)</f>
        <v>1/2018</v>
      </c>
      <c r="J2" t="str">
        <f>CONCATENATE(D2," ",C2)</f>
        <v>Zečević Anđela</v>
      </c>
    </row>
    <row r="3" spans="1:10" ht="15">
      <c r="A3" s="85" t="s">
        <v>62</v>
      </c>
      <c r="B3" s="85" t="s">
        <v>182</v>
      </c>
      <c r="C3" s="85" t="s">
        <v>307</v>
      </c>
      <c r="D3" s="85" t="s">
        <v>308</v>
      </c>
      <c r="E3" s="85" t="s">
        <v>60</v>
      </c>
      <c r="F3" s="85" t="s">
        <v>59</v>
      </c>
      <c r="G3" s="85" t="s">
        <v>140</v>
      </c>
      <c r="I3" t="str">
        <f aca="true" t="shared" si="0" ref="I3:I28">CONCATENATE(A3,"/",B3)</f>
        <v>2/2018</v>
      </c>
      <c r="J3" t="str">
        <f aca="true" t="shared" si="1" ref="J3:J28">CONCATENATE(D3," ",C3)</f>
        <v>Šljivančanin Neško</v>
      </c>
    </row>
    <row r="4" spans="1:10" ht="15">
      <c r="A4" s="85" t="s">
        <v>63</v>
      </c>
      <c r="B4" s="85" t="s">
        <v>182</v>
      </c>
      <c r="C4" s="85" t="s">
        <v>309</v>
      </c>
      <c r="D4" s="85" t="s">
        <v>310</v>
      </c>
      <c r="E4" s="85" t="s">
        <v>60</v>
      </c>
      <c r="F4" s="85" t="s">
        <v>59</v>
      </c>
      <c r="G4" s="85" t="s">
        <v>140</v>
      </c>
      <c r="I4" t="str">
        <f t="shared" si="0"/>
        <v>3/2018</v>
      </c>
      <c r="J4" t="str">
        <f t="shared" si="1"/>
        <v>Zindović Milijana</v>
      </c>
    </row>
    <row r="5" spans="1:10" ht="15">
      <c r="A5" s="85" t="s">
        <v>64</v>
      </c>
      <c r="B5" s="85" t="s">
        <v>182</v>
      </c>
      <c r="C5" s="85" t="s">
        <v>311</v>
      </c>
      <c r="D5" s="85" t="s">
        <v>312</v>
      </c>
      <c r="E5" s="85" t="s">
        <v>60</v>
      </c>
      <c r="F5" s="85" t="s">
        <v>59</v>
      </c>
      <c r="G5" s="85" t="s">
        <v>140</v>
      </c>
      <c r="I5" t="str">
        <f t="shared" si="0"/>
        <v>4/2018</v>
      </c>
      <c r="J5" t="str">
        <f t="shared" si="1"/>
        <v>Hoxhiq Fatmire</v>
      </c>
    </row>
    <row r="6" spans="1:10" ht="15">
      <c r="A6" s="85" t="s">
        <v>66</v>
      </c>
      <c r="B6" s="85" t="s">
        <v>182</v>
      </c>
      <c r="C6" s="85" t="s">
        <v>67</v>
      </c>
      <c r="D6" s="85" t="s">
        <v>313</v>
      </c>
      <c r="E6" s="85" t="s">
        <v>60</v>
      </c>
      <c r="F6" s="85" t="s">
        <v>59</v>
      </c>
      <c r="G6" s="85" t="s">
        <v>140</v>
      </c>
      <c r="I6" t="str">
        <f t="shared" si="0"/>
        <v>5/2018</v>
      </c>
      <c r="J6" t="str">
        <f t="shared" si="1"/>
        <v>Ralević Milica</v>
      </c>
    </row>
    <row r="7" spans="1:10" ht="15">
      <c r="A7" s="85" t="s">
        <v>68</v>
      </c>
      <c r="B7" s="85" t="s">
        <v>182</v>
      </c>
      <c r="C7" s="85" t="s">
        <v>151</v>
      </c>
      <c r="D7" s="85" t="s">
        <v>314</v>
      </c>
      <c r="E7" s="85" t="s">
        <v>60</v>
      </c>
      <c r="F7" s="85" t="s">
        <v>59</v>
      </c>
      <c r="G7" s="85" t="s">
        <v>140</v>
      </c>
      <c r="I7" t="str">
        <f t="shared" si="0"/>
        <v>6/2018</v>
      </c>
      <c r="J7" t="str">
        <f t="shared" si="1"/>
        <v>Nišavić Ana</v>
      </c>
    </row>
    <row r="8" spans="1:10" ht="15">
      <c r="A8" s="85" t="s">
        <v>71</v>
      </c>
      <c r="B8" s="85" t="s">
        <v>182</v>
      </c>
      <c r="C8" s="85" t="s">
        <v>315</v>
      </c>
      <c r="D8" s="85" t="s">
        <v>316</v>
      </c>
      <c r="E8" s="85" t="s">
        <v>60</v>
      </c>
      <c r="F8" s="85" t="s">
        <v>59</v>
      </c>
      <c r="G8" s="85" t="s">
        <v>140</v>
      </c>
      <c r="I8" t="str">
        <f t="shared" si="0"/>
        <v>8/2018</v>
      </c>
      <c r="J8" t="str">
        <f t="shared" si="1"/>
        <v>Kurmemović Adnana</v>
      </c>
    </row>
    <row r="9" spans="1:10" ht="15">
      <c r="A9" s="85" t="s">
        <v>72</v>
      </c>
      <c r="B9" s="85" t="s">
        <v>182</v>
      </c>
      <c r="C9" s="85" t="s">
        <v>157</v>
      </c>
      <c r="D9" s="85" t="s">
        <v>107</v>
      </c>
      <c r="E9" s="85" t="s">
        <v>60</v>
      </c>
      <c r="F9" s="85" t="s">
        <v>59</v>
      </c>
      <c r="G9" s="85" t="s">
        <v>140</v>
      </c>
      <c r="I9" t="str">
        <f t="shared" si="0"/>
        <v>9/2018</v>
      </c>
      <c r="J9" t="str">
        <f t="shared" si="1"/>
        <v>Radović Vuk</v>
      </c>
    </row>
    <row r="10" spans="1:10" ht="15">
      <c r="A10" s="85" t="s">
        <v>73</v>
      </c>
      <c r="B10" s="85" t="s">
        <v>182</v>
      </c>
      <c r="C10" s="85" t="s">
        <v>317</v>
      </c>
      <c r="D10" s="85" t="s">
        <v>318</v>
      </c>
      <c r="E10" s="85" t="s">
        <v>60</v>
      </c>
      <c r="F10" s="85" t="s">
        <v>59</v>
      </c>
      <c r="G10" s="85" t="s">
        <v>140</v>
      </c>
      <c r="I10" t="str">
        <f t="shared" si="0"/>
        <v>10/2018</v>
      </c>
      <c r="J10" t="str">
        <f t="shared" si="1"/>
        <v>Ćinćur Željka</v>
      </c>
    </row>
    <row r="11" spans="1:10" ht="15">
      <c r="A11" s="85" t="s">
        <v>75</v>
      </c>
      <c r="B11" s="85" t="s">
        <v>182</v>
      </c>
      <c r="C11" s="85" t="s">
        <v>121</v>
      </c>
      <c r="D11" s="85" t="s">
        <v>319</v>
      </c>
      <c r="E11" s="85" t="s">
        <v>60</v>
      </c>
      <c r="F11" s="85" t="s">
        <v>59</v>
      </c>
      <c r="G11" s="85" t="s">
        <v>140</v>
      </c>
      <c r="I11" t="str">
        <f t="shared" si="0"/>
        <v>11/2018</v>
      </c>
      <c r="J11" t="str">
        <f t="shared" si="1"/>
        <v>Radonjić Aleksandar</v>
      </c>
    </row>
    <row r="12" spans="1:10" ht="15">
      <c r="A12" s="85" t="s">
        <v>76</v>
      </c>
      <c r="B12" s="85" t="s">
        <v>182</v>
      </c>
      <c r="C12" s="85" t="s">
        <v>142</v>
      </c>
      <c r="D12" s="85" t="s">
        <v>132</v>
      </c>
      <c r="E12" s="85" t="s">
        <v>60</v>
      </c>
      <c r="F12" s="85" t="s">
        <v>59</v>
      </c>
      <c r="G12" s="85" t="s">
        <v>140</v>
      </c>
      <c r="I12" t="str">
        <f t="shared" si="0"/>
        <v>12/2018</v>
      </c>
      <c r="J12" t="str">
        <f t="shared" si="1"/>
        <v>Pejović Dražen</v>
      </c>
    </row>
    <row r="13" spans="1:10" ht="15">
      <c r="A13" s="85" t="s">
        <v>77</v>
      </c>
      <c r="B13" s="85" t="s">
        <v>182</v>
      </c>
      <c r="C13" s="85" t="s">
        <v>320</v>
      </c>
      <c r="D13" s="85" t="s">
        <v>321</v>
      </c>
      <c r="E13" s="85" t="s">
        <v>60</v>
      </c>
      <c r="F13" s="85" t="s">
        <v>59</v>
      </c>
      <c r="G13" s="85" t="s">
        <v>140</v>
      </c>
      <c r="I13" t="str">
        <f t="shared" si="0"/>
        <v>13/2018</v>
      </c>
      <c r="J13" t="str">
        <f t="shared" si="1"/>
        <v>Ličina Ajla</v>
      </c>
    </row>
    <row r="14" spans="1:10" ht="15">
      <c r="A14" s="85" t="s">
        <v>78</v>
      </c>
      <c r="B14" s="85" t="s">
        <v>182</v>
      </c>
      <c r="C14" s="85" t="s">
        <v>322</v>
      </c>
      <c r="D14" s="85" t="s">
        <v>299</v>
      </c>
      <c r="E14" s="85" t="s">
        <v>60</v>
      </c>
      <c r="F14" s="85" t="s">
        <v>59</v>
      </c>
      <c r="G14" s="85" t="s">
        <v>140</v>
      </c>
      <c r="I14" t="str">
        <f t="shared" si="0"/>
        <v>14/2018</v>
      </c>
      <c r="J14" t="str">
        <f t="shared" si="1"/>
        <v>Dragaš Krstina</v>
      </c>
    </row>
    <row r="15" spans="1:10" ht="15">
      <c r="A15" s="85" t="s">
        <v>80</v>
      </c>
      <c r="B15" s="85" t="s">
        <v>182</v>
      </c>
      <c r="C15" s="85" t="s">
        <v>145</v>
      </c>
      <c r="D15" s="85" t="s">
        <v>323</v>
      </c>
      <c r="E15" s="85" t="s">
        <v>60</v>
      </c>
      <c r="F15" s="85" t="s">
        <v>59</v>
      </c>
      <c r="G15" s="85" t="s">
        <v>140</v>
      </c>
      <c r="I15" t="str">
        <f t="shared" si="0"/>
        <v>15/2018</v>
      </c>
      <c r="J15" t="str">
        <f t="shared" si="1"/>
        <v>Milić Krsto</v>
      </c>
    </row>
    <row r="16" spans="1:10" ht="15">
      <c r="A16" s="85" t="s">
        <v>82</v>
      </c>
      <c r="B16" s="85" t="s">
        <v>182</v>
      </c>
      <c r="C16" s="85" t="s">
        <v>324</v>
      </c>
      <c r="D16" s="85" t="s">
        <v>325</v>
      </c>
      <c r="E16" s="85" t="s">
        <v>60</v>
      </c>
      <c r="F16" s="85" t="s">
        <v>59</v>
      </c>
      <c r="G16" s="85" t="s">
        <v>140</v>
      </c>
      <c r="I16" t="str">
        <f t="shared" si="0"/>
        <v>16/2018</v>
      </c>
      <c r="J16" t="str">
        <f t="shared" si="1"/>
        <v>Šćekić Branka</v>
      </c>
    </row>
    <row r="17" spans="1:10" ht="15">
      <c r="A17" s="85" t="s">
        <v>83</v>
      </c>
      <c r="B17" s="85" t="s">
        <v>182</v>
      </c>
      <c r="C17" s="85" t="s">
        <v>286</v>
      </c>
      <c r="D17" s="85" t="s">
        <v>326</v>
      </c>
      <c r="E17" s="85" t="s">
        <v>60</v>
      </c>
      <c r="F17" s="85" t="s">
        <v>59</v>
      </c>
      <c r="G17" s="85" t="s">
        <v>140</v>
      </c>
      <c r="I17" t="str">
        <f t="shared" si="0"/>
        <v>17/2018</v>
      </c>
      <c r="J17" t="str">
        <f t="shared" si="1"/>
        <v>Kastratović Jelena</v>
      </c>
    </row>
    <row r="18" spans="1:10" ht="15">
      <c r="A18" s="85" t="s">
        <v>84</v>
      </c>
      <c r="B18" s="85" t="s">
        <v>182</v>
      </c>
      <c r="C18" s="85" t="s">
        <v>248</v>
      </c>
      <c r="D18" s="85" t="s">
        <v>146</v>
      </c>
      <c r="E18" s="85" t="s">
        <v>60</v>
      </c>
      <c r="F18" s="85" t="s">
        <v>59</v>
      </c>
      <c r="G18" s="85" t="s">
        <v>140</v>
      </c>
      <c r="I18" t="str">
        <f t="shared" si="0"/>
        <v>18/2018</v>
      </c>
      <c r="J18" t="str">
        <f t="shared" si="1"/>
        <v>Radanović Lazar</v>
      </c>
    </row>
    <row r="19" spans="1:10" ht="15">
      <c r="A19" s="85" t="s">
        <v>85</v>
      </c>
      <c r="B19" s="85" t="s">
        <v>182</v>
      </c>
      <c r="C19" s="85" t="s">
        <v>141</v>
      </c>
      <c r="D19" s="85" t="s">
        <v>327</v>
      </c>
      <c r="E19" s="85" t="s">
        <v>60</v>
      </c>
      <c r="F19" s="85" t="s">
        <v>59</v>
      </c>
      <c r="G19" s="85" t="s">
        <v>140</v>
      </c>
      <c r="I19" t="str">
        <f t="shared" si="0"/>
        <v>19/2018</v>
      </c>
      <c r="J19" t="str">
        <f t="shared" si="1"/>
        <v>Mihajlović Igor</v>
      </c>
    </row>
    <row r="20" spans="1:10" ht="15">
      <c r="A20" s="85" t="s">
        <v>77</v>
      </c>
      <c r="B20" s="85" t="s">
        <v>140</v>
      </c>
      <c r="C20" s="85" t="s">
        <v>126</v>
      </c>
      <c r="D20" s="85" t="s">
        <v>79</v>
      </c>
      <c r="E20" s="85" t="s">
        <v>81</v>
      </c>
      <c r="F20" s="85" t="s">
        <v>62</v>
      </c>
      <c r="G20" s="85" t="s">
        <v>140</v>
      </c>
      <c r="I20" t="str">
        <f t="shared" si="0"/>
        <v>13/2017</v>
      </c>
      <c r="J20" t="str">
        <f t="shared" si="1"/>
        <v>Perović Maja</v>
      </c>
    </row>
    <row r="21" spans="1:10" ht="15">
      <c r="A21" s="85" t="s">
        <v>78</v>
      </c>
      <c r="B21" s="85" t="s">
        <v>140</v>
      </c>
      <c r="C21" s="85" t="s">
        <v>149</v>
      </c>
      <c r="D21" s="85" t="s">
        <v>166</v>
      </c>
      <c r="E21" s="85" t="s">
        <v>81</v>
      </c>
      <c r="F21" s="85" t="s">
        <v>62</v>
      </c>
      <c r="G21" s="85" t="s">
        <v>140</v>
      </c>
      <c r="I21" t="str">
        <f t="shared" si="0"/>
        <v>14/2017</v>
      </c>
      <c r="J21" t="str">
        <f t="shared" si="1"/>
        <v>Drobnjak Andrija</v>
      </c>
    </row>
    <row r="22" spans="1:10" ht="15">
      <c r="A22" s="85" t="s">
        <v>85</v>
      </c>
      <c r="B22" s="85" t="s">
        <v>140</v>
      </c>
      <c r="C22" s="85" t="s">
        <v>112</v>
      </c>
      <c r="D22" s="85" t="s">
        <v>134</v>
      </c>
      <c r="E22" s="85" t="s">
        <v>81</v>
      </c>
      <c r="F22" s="85" t="s">
        <v>62</v>
      </c>
      <c r="G22" s="85" t="s">
        <v>140</v>
      </c>
      <c r="I22" t="str">
        <f t="shared" si="0"/>
        <v>19/2017</v>
      </c>
      <c r="J22" t="str">
        <f t="shared" si="1"/>
        <v>Božović Ivana</v>
      </c>
    </row>
    <row r="23" spans="1:10" ht="15">
      <c r="A23" s="85" t="s">
        <v>89</v>
      </c>
      <c r="B23" s="85" t="s">
        <v>140</v>
      </c>
      <c r="C23" s="85" t="s">
        <v>167</v>
      </c>
      <c r="D23" s="85" t="s">
        <v>168</v>
      </c>
      <c r="E23" s="85" t="s">
        <v>81</v>
      </c>
      <c r="F23" s="85" t="s">
        <v>62</v>
      </c>
      <c r="G23" s="85" t="s">
        <v>140</v>
      </c>
      <c r="I23" t="str">
        <f t="shared" si="0"/>
        <v>23/2017</v>
      </c>
      <c r="J23" t="str">
        <f t="shared" si="1"/>
        <v>Đurović Mima</v>
      </c>
    </row>
    <row r="24" spans="1:10" ht="15">
      <c r="A24" s="85" t="s">
        <v>75</v>
      </c>
      <c r="B24" s="85" t="s">
        <v>131</v>
      </c>
      <c r="C24" s="85" t="s">
        <v>169</v>
      </c>
      <c r="D24" s="85" t="s">
        <v>170</v>
      </c>
      <c r="E24" s="85" t="s">
        <v>81</v>
      </c>
      <c r="F24" s="85" t="s">
        <v>63</v>
      </c>
      <c r="G24" s="85" t="s">
        <v>61</v>
      </c>
      <c r="I24" t="str">
        <f t="shared" si="0"/>
        <v>11/2016</v>
      </c>
      <c r="J24" t="str">
        <f t="shared" si="1"/>
        <v>Maraš Andrea</v>
      </c>
    </row>
    <row r="25" spans="1:10" ht="15">
      <c r="A25" s="81"/>
      <c r="B25" s="81"/>
      <c r="C25" s="81"/>
      <c r="D25" s="81"/>
      <c r="E25" s="81"/>
      <c r="F25" s="81"/>
      <c r="G25" s="81"/>
      <c r="I25" t="str">
        <f t="shared" si="0"/>
        <v>/</v>
      </c>
      <c r="J25" t="str">
        <f t="shared" si="1"/>
        <v> </v>
      </c>
    </row>
    <row r="26" spans="1:10" ht="15">
      <c r="A26" s="81"/>
      <c r="B26" s="81"/>
      <c r="C26" s="81"/>
      <c r="D26" s="81"/>
      <c r="E26" s="81"/>
      <c r="F26" s="81"/>
      <c r="G26" s="81"/>
      <c r="I26" t="str">
        <f t="shared" si="0"/>
        <v>/</v>
      </c>
      <c r="J26" t="str">
        <f t="shared" si="1"/>
        <v> </v>
      </c>
    </row>
    <row r="27" spans="1:10" ht="15">
      <c r="A27" s="81"/>
      <c r="B27" s="81"/>
      <c r="C27" s="81"/>
      <c r="D27" s="81"/>
      <c r="E27" s="81"/>
      <c r="F27" s="81"/>
      <c r="G27" s="81"/>
      <c r="I27" t="str">
        <f t="shared" si="0"/>
        <v>/</v>
      </c>
      <c r="J27" t="str">
        <f t="shared" si="1"/>
        <v> </v>
      </c>
    </row>
    <row r="28" spans="1:10" ht="15">
      <c r="A28" s="81"/>
      <c r="B28" s="81"/>
      <c r="C28" s="81"/>
      <c r="D28" s="81"/>
      <c r="E28" s="81"/>
      <c r="F28" s="81"/>
      <c r="G28" s="81"/>
      <c r="I28" t="str">
        <f t="shared" si="0"/>
        <v>/</v>
      </c>
      <c r="J28" t="str">
        <f t="shared" si="1"/>
        <v> 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129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128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selection activeCell="AA19" sqref="AA1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0"/>
      <c r="U1" s="100"/>
    </row>
    <row r="2" spans="1:21" ht="12.75">
      <c r="A2" s="101" t="s">
        <v>49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  <c r="O2" s="105" t="s">
        <v>21</v>
      </c>
      <c r="P2" s="106"/>
      <c r="Q2" s="106"/>
      <c r="R2" s="107"/>
      <c r="S2" s="107"/>
      <c r="T2" s="107"/>
      <c r="U2" s="108"/>
    </row>
    <row r="3" spans="1:21" ht="21" customHeight="1">
      <c r="A3" s="109" t="s">
        <v>138</v>
      </c>
      <c r="B3" s="109"/>
      <c r="C3" s="109"/>
      <c r="D3" s="110" t="s">
        <v>177</v>
      </c>
      <c r="E3" s="110"/>
      <c r="F3" s="110"/>
      <c r="G3" s="110"/>
      <c r="H3" s="111" t="s">
        <v>50</v>
      </c>
      <c r="I3" s="111"/>
      <c r="J3" s="111"/>
      <c r="K3" s="111"/>
      <c r="L3" s="111"/>
      <c r="M3" s="111"/>
      <c r="N3" s="111"/>
      <c r="O3" s="111"/>
      <c r="P3" s="111"/>
      <c r="Q3" s="112" t="s">
        <v>329</v>
      </c>
      <c r="R3" s="112"/>
      <c r="S3" s="112"/>
      <c r="T3" s="112"/>
      <c r="U3" s="11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7" t="s">
        <v>1</v>
      </c>
      <c r="B5" s="90" t="s">
        <v>2</v>
      </c>
      <c r="C5" s="93" t="s">
        <v>3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 t="s">
        <v>4</v>
      </c>
      <c r="U5" s="96" t="s">
        <v>5</v>
      </c>
    </row>
    <row r="6" spans="1:21" ht="21" customHeight="1">
      <c r="A6" s="88"/>
      <c r="B6" s="91"/>
      <c r="C6" s="40"/>
      <c r="D6" s="98" t="s">
        <v>6</v>
      </c>
      <c r="E6" s="98"/>
      <c r="F6" s="98"/>
      <c r="G6" s="98"/>
      <c r="H6" s="98"/>
      <c r="I6" s="98" t="s">
        <v>7</v>
      </c>
      <c r="J6" s="98"/>
      <c r="K6" s="98"/>
      <c r="L6" s="98" t="s">
        <v>8</v>
      </c>
      <c r="M6" s="98"/>
      <c r="N6" s="98"/>
      <c r="O6" s="98" t="s">
        <v>9</v>
      </c>
      <c r="P6" s="98"/>
      <c r="Q6" s="98"/>
      <c r="R6" s="98" t="s">
        <v>10</v>
      </c>
      <c r="S6" s="98"/>
      <c r="T6" s="94"/>
      <c r="U6" s="96"/>
    </row>
    <row r="7" spans="1:21" ht="21" customHeight="1" thickBot="1">
      <c r="A7" s="89"/>
      <c r="B7" s="92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5"/>
      <c r="U7" s="97"/>
    </row>
    <row r="8" spans="1:21" ht="13.5" thickTop="1">
      <c r="A8" s="66" t="str">
        <f>C_spisak!I2</f>
        <v>1/2018</v>
      </c>
      <c r="B8" s="43" t="str">
        <f>C_spisak!J2</f>
        <v>Božović Boban</v>
      </c>
      <c r="C8" s="44"/>
      <c r="D8" s="45"/>
      <c r="E8" s="45"/>
      <c r="F8" s="44"/>
      <c r="G8" s="44"/>
      <c r="H8" s="44"/>
      <c r="I8" s="46">
        <v>48</v>
      </c>
      <c r="J8" s="46">
        <v>6</v>
      </c>
      <c r="K8" s="46"/>
      <c r="L8" s="46"/>
      <c r="M8" s="46"/>
      <c r="N8" s="46"/>
      <c r="O8" s="46">
        <v>59</v>
      </c>
      <c r="P8" s="47"/>
      <c r="Q8" s="46"/>
      <c r="R8" s="44"/>
      <c r="S8" s="44"/>
      <c r="T8" s="44">
        <f aca="true" t="shared" si="0" ref="T8:T37">SUM(D8:E8,O8,P8,MAX(R8,S8))</f>
        <v>59</v>
      </c>
      <c r="U8" s="44" t="str">
        <f>IF(T8&gt;89,"A",IF(T8&gt;79,"B",IF(T8&gt;69,"C",IF(T8&gt;59,"D",IF(T8&gt;49,"E","F")))))</f>
        <v>E</v>
      </c>
    </row>
    <row r="9" spans="1:21" ht="12.75">
      <c r="A9" s="67" t="str">
        <f>C_spisak!I3</f>
        <v>2/2018</v>
      </c>
      <c r="B9" s="48" t="str">
        <f>C_spisak!J3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C_spisak!I4</f>
        <v>3/2018</v>
      </c>
      <c r="B10" s="48" t="str">
        <f>C_spisak!J4</f>
        <v>Šubarić Ognjen</v>
      </c>
      <c r="C10" s="49"/>
      <c r="D10" s="50"/>
      <c r="E10" s="50"/>
      <c r="F10" s="49"/>
      <c r="G10" s="49"/>
      <c r="H10" s="49"/>
      <c r="I10" s="51">
        <v>3</v>
      </c>
      <c r="J10" s="51">
        <v>3</v>
      </c>
      <c r="K10" s="51"/>
      <c r="L10" s="51">
        <v>16</v>
      </c>
      <c r="M10" s="51">
        <v>1</v>
      </c>
      <c r="N10" s="51"/>
      <c r="O10" s="52">
        <v>24</v>
      </c>
      <c r="P10" s="52"/>
      <c r="Q10" s="51"/>
      <c r="R10" s="49"/>
      <c r="S10" s="49"/>
      <c r="T10" s="44">
        <f t="shared" si="0"/>
        <v>24</v>
      </c>
      <c r="U10" s="44" t="str">
        <f t="shared" si="1"/>
        <v>F</v>
      </c>
    </row>
    <row r="11" spans="1:21" ht="12.75">
      <c r="A11" s="67" t="str">
        <f>C_spisak!I5</f>
        <v>4/2018</v>
      </c>
      <c r="B11" s="48" t="str">
        <f>C_spisak!J5</f>
        <v>Golubović Mijajlo</v>
      </c>
      <c r="C11" s="49"/>
      <c r="D11" s="50"/>
      <c r="E11" s="50"/>
      <c r="F11" s="49"/>
      <c r="G11" s="49"/>
      <c r="H11" s="49"/>
      <c r="I11" s="51">
        <v>28</v>
      </c>
      <c r="J11" s="51">
        <v>5</v>
      </c>
      <c r="K11" s="51"/>
      <c r="L11" s="51"/>
      <c r="M11" s="51"/>
      <c r="N11" s="51"/>
      <c r="O11" s="52">
        <v>38</v>
      </c>
      <c r="P11" s="52"/>
      <c r="Q11" s="51"/>
      <c r="R11" s="49"/>
      <c r="S11" s="49"/>
      <c r="T11" s="44">
        <f t="shared" si="0"/>
        <v>38</v>
      </c>
      <c r="U11" s="44" t="str">
        <f t="shared" si="1"/>
        <v>F</v>
      </c>
    </row>
    <row r="12" spans="1:21" ht="12.75">
      <c r="A12" s="67" t="str">
        <f>C_spisak!I6</f>
        <v>5/2018</v>
      </c>
      <c r="B12" s="48" t="str">
        <f>C_spisak!J6</f>
        <v>Vučinić Luka</v>
      </c>
      <c r="C12" s="49"/>
      <c r="D12" s="50"/>
      <c r="E12" s="50"/>
      <c r="F12" s="49"/>
      <c r="G12" s="49"/>
      <c r="H12" s="49"/>
      <c r="I12" s="51">
        <v>34</v>
      </c>
      <c r="J12" s="51">
        <v>2</v>
      </c>
      <c r="K12" s="51"/>
      <c r="L12" s="51"/>
      <c r="M12" s="51"/>
      <c r="N12" s="51"/>
      <c r="O12" s="52">
        <v>41</v>
      </c>
      <c r="P12" s="52"/>
      <c r="Q12" s="51"/>
      <c r="R12" s="49"/>
      <c r="S12" s="49"/>
      <c r="T12" s="44">
        <f t="shared" si="0"/>
        <v>41</v>
      </c>
      <c r="U12" s="44" t="str">
        <f t="shared" si="1"/>
        <v>F</v>
      </c>
    </row>
    <row r="13" spans="1:21" ht="12.75">
      <c r="A13" s="67" t="str">
        <f>C_spisak!I7</f>
        <v>6/2018</v>
      </c>
      <c r="B13" s="48" t="str">
        <f>C_spisak!J7</f>
        <v>Masoničić Đuro</v>
      </c>
      <c r="C13" s="49"/>
      <c r="D13" s="50"/>
      <c r="E13" s="50"/>
      <c r="F13" s="49"/>
      <c r="G13" s="49"/>
      <c r="H13" s="49"/>
      <c r="I13" s="51">
        <v>20</v>
      </c>
      <c r="J13" s="51"/>
      <c r="K13" s="51"/>
      <c r="L13" s="51">
        <v>36</v>
      </c>
      <c r="M13" s="51">
        <v>6</v>
      </c>
      <c r="N13" s="51"/>
      <c r="O13" s="52">
        <v>47</v>
      </c>
      <c r="P13" s="52"/>
      <c r="Q13" s="51"/>
      <c r="R13" s="49"/>
      <c r="S13" s="49"/>
      <c r="T13" s="44">
        <f t="shared" si="0"/>
        <v>47</v>
      </c>
      <c r="U13" s="44" t="str">
        <f t="shared" si="1"/>
        <v>F</v>
      </c>
    </row>
    <row r="14" spans="1:21" ht="12.75">
      <c r="A14" s="67" t="str">
        <f>C_spisak!I8</f>
        <v>7/2018</v>
      </c>
      <c r="B14" s="48" t="str">
        <f>C_spisak!J8</f>
        <v>Veljić Rade</v>
      </c>
      <c r="C14" s="49"/>
      <c r="D14" s="50"/>
      <c r="E14" s="50"/>
      <c r="F14" s="49"/>
      <c r="G14" s="49"/>
      <c r="H14" s="49"/>
      <c r="I14" s="51">
        <v>24</v>
      </c>
      <c r="J14" s="51">
        <v>2</v>
      </c>
      <c r="K14" s="51"/>
      <c r="L14" s="51">
        <v>31</v>
      </c>
      <c r="M14" s="51">
        <v>10</v>
      </c>
      <c r="N14" s="51"/>
      <c r="O14" s="52">
        <v>46</v>
      </c>
      <c r="P14"/>
      <c r="Q14" s="51"/>
      <c r="R14" s="49"/>
      <c r="S14" s="49"/>
      <c r="T14" s="44">
        <f t="shared" si="0"/>
        <v>46</v>
      </c>
      <c r="U14" s="44" t="str">
        <f t="shared" si="1"/>
        <v>F</v>
      </c>
    </row>
    <row r="15" spans="1:21" ht="12.75">
      <c r="A15" s="67" t="str">
        <f>C_spisak!I9</f>
        <v>8/2018</v>
      </c>
      <c r="B15" s="48" t="str">
        <f>C_spisak!J9</f>
        <v>Lutovac Maksim</v>
      </c>
      <c r="C15" s="49"/>
      <c r="D15" s="50"/>
      <c r="E15" s="50"/>
      <c r="F15" s="49"/>
      <c r="G15" s="49"/>
      <c r="H15" s="49"/>
      <c r="I15" s="51">
        <v>10</v>
      </c>
      <c r="J15" s="51">
        <v>0</v>
      </c>
      <c r="K15" s="51"/>
      <c r="L15" s="51">
        <v>12</v>
      </c>
      <c r="M15" s="86">
        <v>9</v>
      </c>
      <c r="N15" s="86" t="s">
        <v>330</v>
      </c>
      <c r="O15" s="52">
        <v>26</v>
      </c>
      <c r="P15" s="52"/>
      <c r="Q15" s="51"/>
      <c r="R15" s="49"/>
      <c r="S15" s="49"/>
      <c r="T15" s="44">
        <f t="shared" si="0"/>
        <v>26</v>
      </c>
      <c r="U15" s="44" t="str">
        <f t="shared" si="1"/>
        <v>F</v>
      </c>
    </row>
    <row r="16" spans="1:21" ht="12.75">
      <c r="A16" s="67" t="str">
        <f>C_spisak!I10</f>
        <v>9/2018</v>
      </c>
      <c r="B16" s="48" t="str">
        <f>C_spisak!J10</f>
        <v>Rašović Stefan</v>
      </c>
      <c r="C16" s="49"/>
      <c r="D16" s="50"/>
      <c r="E16" s="50"/>
      <c r="F16" s="49"/>
      <c r="G16" s="49"/>
      <c r="H16" s="49"/>
      <c r="I16" s="51">
        <v>17</v>
      </c>
      <c r="J16" s="51">
        <v>2</v>
      </c>
      <c r="K16" s="51"/>
      <c r="L16" s="51">
        <v>28</v>
      </c>
      <c r="M16" s="51">
        <v>2</v>
      </c>
      <c r="N16" s="51"/>
      <c r="O16" s="52">
        <v>35</v>
      </c>
      <c r="P16" s="52"/>
      <c r="Q16" s="51"/>
      <c r="R16" s="49"/>
      <c r="S16" s="49"/>
      <c r="T16" s="44">
        <f t="shared" si="0"/>
        <v>35</v>
      </c>
      <c r="U16" s="44" t="str">
        <f t="shared" si="1"/>
        <v>F</v>
      </c>
    </row>
    <row r="17" spans="1:21" ht="12.75">
      <c r="A17" s="67" t="str">
        <f>C_spisak!I11</f>
        <v>10/2018</v>
      </c>
      <c r="B17" s="48" t="str">
        <f>C_spisak!J11</f>
        <v>Vučković Marina</v>
      </c>
      <c r="C17" s="49"/>
      <c r="D17" s="50"/>
      <c r="E17" s="50"/>
      <c r="F17" s="49"/>
      <c r="G17" s="49"/>
      <c r="H17" s="49"/>
      <c r="I17" s="51">
        <v>29</v>
      </c>
      <c r="J17" s="51">
        <v>4</v>
      </c>
      <c r="K17" s="51"/>
      <c r="L17" s="51"/>
      <c r="M17" s="51"/>
      <c r="N17" s="51"/>
      <c r="O17" s="52">
        <v>38</v>
      </c>
      <c r="P17" s="52"/>
      <c r="Q17" s="51"/>
      <c r="R17" s="49"/>
      <c r="S17" s="49"/>
      <c r="T17" s="44">
        <f t="shared" si="0"/>
        <v>38</v>
      </c>
      <c r="U17" s="44" t="str">
        <f t="shared" si="1"/>
        <v>F</v>
      </c>
    </row>
    <row r="18" spans="1:21" ht="12.75">
      <c r="A18" s="67" t="str">
        <f>C_spisak!I12</f>
        <v>11/2018</v>
      </c>
      <c r="B18" s="48" t="str">
        <f>C_spisak!J12</f>
        <v>Utješinović Luka</v>
      </c>
      <c r="C18" s="49"/>
      <c r="D18" s="50"/>
      <c r="E18" s="50"/>
      <c r="F18" s="49"/>
      <c r="G18" s="49"/>
      <c r="H18" s="49"/>
      <c r="I18" s="51">
        <v>41</v>
      </c>
      <c r="J18" s="51">
        <v>9</v>
      </c>
      <c r="K18" s="51"/>
      <c r="L18" s="51"/>
      <c r="M18" s="51"/>
      <c r="N18" s="51"/>
      <c r="O18" s="52">
        <v>55</v>
      </c>
      <c r="P18" s="52"/>
      <c r="Q18" s="51"/>
      <c r="R18" s="49"/>
      <c r="S18" s="49"/>
      <c r="T18" s="44">
        <f t="shared" si="0"/>
        <v>55</v>
      </c>
      <c r="U18" s="44" t="str">
        <f t="shared" si="1"/>
        <v>E</v>
      </c>
    </row>
    <row r="19" spans="1:21" ht="12.75">
      <c r="A19" s="67" t="str">
        <f>C_spisak!I13</f>
        <v>12/2018</v>
      </c>
      <c r="B19" s="48" t="str">
        <f>C_spisak!J13</f>
        <v>Petrović Anika</v>
      </c>
      <c r="C19" s="49"/>
      <c r="D19" s="50"/>
      <c r="E19" s="50"/>
      <c r="F19" s="49"/>
      <c r="G19" s="49"/>
      <c r="H19" s="49"/>
      <c r="I19" s="51">
        <v>37</v>
      </c>
      <c r="J19" s="51">
        <v>10</v>
      </c>
      <c r="K19" s="51"/>
      <c r="L19" s="51"/>
      <c r="M19" s="51"/>
      <c r="N19" s="51"/>
      <c r="O19" s="52">
        <v>52</v>
      </c>
      <c r="P19" s="52"/>
      <c r="Q19" s="51"/>
      <c r="R19" s="49"/>
      <c r="S19" s="49"/>
      <c r="T19" s="44">
        <f t="shared" si="0"/>
        <v>52</v>
      </c>
      <c r="U19" s="44" t="str">
        <f t="shared" si="1"/>
        <v>E</v>
      </c>
    </row>
    <row r="20" spans="1:21" ht="12.75">
      <c r="A20" s="67" t="str">
        <f>C_spisak!I14</f>
        <v>13/2018</v>
      </c>
      <c r="B20" s="48" t="str">
        <f>C_spisak!J14</f>
        <v>Knežević Milica</v>
      </c>
      <c r="C20" s="49"/>
      <c r="D20" s="50"/>
      <c r="E20" s="50"/>
      <c r="F20" s="49"/>
      <c r="G20" s="49"/>
      <c r="H20" s="49"/>
      <c r="I20" s="51">
        <v>25</v>
      </c>
      <c r="J20" s="51">
        <v>7</v>
      </c>
      <c r="K20" s="51"/>
      <c r="L20" s="51"/>
      <c r="M20" s="51"/>
      <c r="N20" s="51"/>
      <c r="O20" s="52">
        <v>37</v>
      </c>
      <c r="P20" s="52"/>
      <c r="Q20" s="51"/>
      <c r="R20" s="49"/>
      <c r="S20" s="49"/>
      <c r="T20" s="44">
        <f t="shared" si="0"/>
        <v>37</v>
      </c>
      <c r="U20" s="44" t="str">
        <f t="shared" si="1"/>
        <v>F</v>
      </c>
    </row>
    <row r="21" spans="1:21" ht="12.75">
      <c r="A21" s="67" t="str">
        <f>C_spisak!I15</f>
        <v>14/2018</v>
      </c>
      <c r="B21" s="48" t="str">
        <f>C_spisak!J15</f>
        <v>Lutovac Vuk</v>
      </c>
      <c r="C21" s="49"/>
      <c r="D21" s="50"/>
      <c r="E21" s="50"/>
      <c r="F21" s="49"/>
      <c r="G21" s="49"/>
      <c r="H21" s="49"/>
      <c r="I21" s="51">
        <v>7</v>
      </c>
      <c r="J21" s="51">
        <v>1</v>
      </c>
      <c r="K21" s="51"/>
      <c r="L21" s="51">
        <v>12</v>
      </c>
      <c r="M21" s="51">
        <v>1</v>
      </c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ht="12.75">
      <c r="A22" s="67" t="str">
        <f>C_spisak!I16</f>
        <v>15/2018</v>
      </c>
      <c r="B22" s="48" t="str">
        <f>C_spisak!J16</f>
        <v>Delijić Damir</v>
      </c>
      <c r="C22" s="49"/>
      <c r="D22" s="50"/>
      <c r="E22" s="50"/>
      <c r="F22" s="49"/>
      <c r="G22" s="49"/>
      <c r="H22" s="49"/>
      <c r="I22" s="51">
        <v>42</v>
      </c>
      <c r="J22" s="51">
        <v>2</v>
      </c>
      <c r="K22" s="51"/>
      <c r="L22" s="51"/>
      <c r="M22" s="51"/>
      <c r="N22" s="51"/>
      <c r="O22" s="52">
        <v>49</v>
      </c>
      <c r="P22" s="52"/>
      <c r="Q22" s="51"/>
      <c r="R22" s="49"/>
      <c r="S22" s="49"/>
      <c r="T22" s="44">
        <f t="shared" si="0"/>
        <v>49</v>
      </c>
      <c r="U22" s="44" t="str">
        <f t="shared" si="1"/>
        <v>F</v>
      </c>
    </row>
    <row r="23" spans="1:21" ht="12.75">
      <c r="A23" s="67" t="str">
        <f>C_spisak!I17</f>
        <v>16/2018</v>
      </c>
      <c r="B23" s="48" t="str">
        <f>C_spisak!J17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>
        <v>0</v>
      </c>
      <c r="M23" s="51">
        <v>0</v>
      </c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7" t="str">
        <f>C_spisak!I18</f>
        <v>17/2018</v>
      </c>
      <c r="B24" s="48" t="str">
        <f>C_spisak!J18</f>
        <v>Đilas Vojislav</v>
      </c>
      <c r="C24" s="49"/>
      <c r="D24" s="50"/>
      <c r="E24" s="50"/>
      <c r="F24" s="49"/>
      <c r="G24" s="49"/>
      <c r="H24" s="49"/>
      <c r="I24" s="51">
        <v>45</v>
      </c>
      <c r="J24" s="51">
        <v>5</v>
      </c>
      <c r="K24" s="51"/>
      <c r="L24" s="51"/>
      <c r="M24" s="51"/>
      <c r="N24" s="51"/>
      <c r="O24" s="52">
        <v>55</v>
      </c>
      <c r="P24" s="52"/>
      <c r="Q24" s="51"/>
      <c r="R24" s="49"/>
      <c r="S24" s="49"/>
      <c r="T24" s="44">
        <f t="shared" si="0"/>
        <v>55</v>
      </c>
      <c r="U24" s="44" t="str">
        <f t="shared" si="1"/>
        <v>E</v>
      </c>
    </row>
    <row r="25" spans="1:21" ht="12.75">
      <c r="A25" s="67" t="str">
        <f>C_spisak!I19</f>
        <v>18/2018</v>
      </c>
      <c r="B25" s="48" t="str">
        <f>C_spisak!J19</f>
        <v>Turčinović Nikola</v>
      </c>
      <c r="C25" s="49"/>
      <c r="D25" s="50"/>
      <c r="E25" s="50"/>
      <c r="F25" s="49"/>
      <c r="G25" s="49"/>
      <c r="H25" s="49"/>
      <c r="I25" s="51">
        <v>38</v>
      </c>
      <c r="J25" s="51">
        <v>1</v>
      </c>
      <c r="K25" s="51"/>
      <c r="L25" s="51"/>
      <c r="M25" s="51"/>
      <c r="N25" s="51"/>
      <c r="O25" s="52">
        <v>44</v>
      </c>
      <c r="P25" s="52"/>
      <c r="Q25" s="51"/>
      <c r="R25" s="49"/>
      <c r="S25" s="49"/>
      <c r="T25" s="44">
        <f t="shared" si="0"/>
        <v>44</v>
      </c>
      <c r="U25" s="44" t="str">
        <f t="shared" si="1"/>
        <v>F</v>
      </c>
    </row>
    <row r="26" spans="1:21" ht="12.75">
      <c r="A26" s="67" t="str">
        <f>C_spisak!I20</f>
        <v>19/2018</v>
      </c>
      <c r="B26" s="48" t="str">
        <f>C_spisak!J20</f>
        <v>Kadić Milovan</v>
      </c>
      <c r="C26" s="49"/>
      <c r="D26" s="50"/>
      <c r="E26" s="50"/>
      <c r="F26" s="49"/>
      <c r="G26" s="49"/>
      <c r="H26" s="49"/>
      <c r="I26" s="51">
        <v>29</v>
      </c>
      <c r="J26" s="51">
        <v>0</v>
      </c>
      <c r="K26" s="51"/>
      <c r="L26" s="51">
        <v>43</v>
      </c>
      <c r="M26" s="51">
        <v>2</v>
      </c>
      <c r="N26" s="51"/>
      <c r="O26" s="52">
        <v>50</v>
      </c>
      <c r="P26"/>
      <c r="Q26" s="51"/>
      <c r="R26" s="49"/>
      <c r="S26" s="49"/>
      <c r="T26" s="44">
        <f t="shared" si="0"/>
        <v>50</v>
      </c>
      <c r="U26" s="44" t="str">
        <f t="shared" si="1"/>
        <v>E</v>
      </c>
    </row>
    <row r="27" spans="1:21" ht="12.75">
      <c r="A27" s="67" t="str">
        <f>C_spisak!I21</f>
        <v>20/2018</v>
      </c>
      <c r="B27" s="48" t="str">
        <f>C_spisak!J21</f>
        <v>Novović Nemanja</v>
      </c>
      <c r="C27" s="49"/>
      <c r="D27" s="50"/>
      <c r="E27" s="50"/>
      <c r="F27" s="49"/>
      <c r="G27" s="49"/>
      <c r="H27" s="49"/>
      <c r="I27" s="51">
        <v>33</v>
      </c>
      <c r="J27" s="51">
        <v>5</v>
      </c>
      <c r="K27" s="51"/>
      <c r="L27" s="51">
        <v>39</v>
      </c>
      <c r="M27" s="51">
        <v>10</v>
      </c>
      <c r="N27" s="51"/>
      <c r="O27" s="52">
        <v>54</v>
      </c>
      <c r="P27" s="52"/>
      <c r="Q27" s="51"/>
      <c r="R27" s="49"/>
      <c r="S27" s="49"/>
      <c r="T27" s="44">
        <f t="shared" si="0"/>
        <v>54</v>
      </c>
      <c r="U27" s="44" t="str">
        <f t="shared" si="1"/>
        <v>E</v>
      </c>
    </row>
    <row r="28" spans="1:21" ht="12.75">
      <c r="A28" s="67" t="str">
        <f>C_spisak!I22</f>
        <v>22/2018</v>
      </c>
      <c r="B28" s="48" t="str">
        <f>C_spisak!J22</f>
        <v>Živković Andrija</v>
      </c>
      <c r="C28" s="49"/>
      <c r="D28" s="50"/>
      <c r="E28" s="50"/>
      <c r="F28" s="49"/>
      <c r="G28" s="49"/>
      <c r="H28" s="49"/>
      <c r="I28" s="51">
        <v>33</v>
      </c>
      <c r="J28" s="51">
        <v>3</v>
      </c>
      <c r="K28" s="51"/>
      <c r="L28" s="51">
        <v>34</v>
      </c>
      <c r="M28" s="51">
        <v>3</v>
      </c>
      <c r="N28" s="51"/>
      <c r="O28" s="52">
        <v>42</v>
      </c>
      <c r="P28" s="52"/>
      <c r="Q28" s="51"/>
      <c r="R28" s="49"/>
      <c r="S28" s="49"/>
      <c r="T28" s="44">
        <f t="shared" si="0"/>
        <v>42</v>
      </c>
      <c r="U28" s="44" t="str">
        <f t="shared" si="1"/>
        <v>F</v>
      </c>
    </row>
    <row r="29" spans="1:21" ht="12.75">
      <c r="A29" s="67" t="str">
        <f>C_spisak!I23</f>
        <v>23/2018</v>
      </c>
      <c r="B29" s="48" t="str">
        <f>C_spisak!J23</f>
        <v>Mitrić Jovo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>
        <f t="shared" si="0"/>
        <v>0</v>
      </c>
      <c r="U29" s="44" t="str">
        <f t="shared" si="1"/>
        <v>F</v>
      </c>
    </row>
    <row r="30" spans="1:21" ht="12.75">
      <c r="A30" s="67" t="str">
        <f>C_spisak!I24</f>
        <v>24/2018</v>
      </c>
      <c r="B30" s="48" t="str">
        <f>C_spisak!J24</f>
        <v>Domazetović Vuk</v>
      </c>
      <c r="C30" s="49"/>
      <c r="D30" s="50"/>
      <c r="E30" s="50"/>
      <c r="F30" s="49"/>
      <c r="G30" s="49"/>
      <c r="H30" s="49"/>
      <c r="I30" s="51">
        <v>27</v>
      </c>
      <c r="J30" s="51">
        <v>2</v>
      </c>
      <c r="K30" s="51"/>
      <c r="L30" s="51"/>
      <c r="M30" s="51"/>
      <c r="N30" s="51"/>
      <c r="O30" s="52">
        <v>34</v>
      </c>
      <c r="P30" s="52"/>
      <c r="Q30" s="51"/>
      <c r="R30" s="49"/>
      <c r="S30" s="49"/>
      <c r="T30" s="44">
        <f t="shared" si="0"/>
        <v>34</v>
      </c>
      <c r="U30" s="44" t="str">
        <f t="shared" si="1"/>
        <v>F</v>
      </c>
    </row>
    <row r="31" spans="1:21" ht="12.75">
      <c r="A31" s="67" t="str">
        <f>C_spisak!I25</f>
        <v>25/2018</v>
      </c>
      <c r="B31" s="48" t="str">
        <f>C_spisak!J25</f>
        <v>Stojanović Jovana</v>
      </c>
      <c r="C31" s="49"/>
      <c r="D31" s="50"/>
      <c r="E31" s="50"/>
      <c r="F31" s="49"/>
      <c r="G31" s="49"/>
      <c r="H31" s="49"/>
      <c r="I31" s="51"/>
      <c r="J31" s="51"/>
      <c r="K31" s="51"/>
      <c r="L31" s="51">
        <v>4</v>
      </c>
      <c r="M31" s="51">
        <v>0</v>
      </c>
      <c r="N31" s="51"/>
      <c r="O31" s="52">
        <v>9</v>
      </c>
      <c r="P31" s="52"/>
      <c r="Q31" s="51"/>
      <c r="R31" s="49"/>
      <c r="S31" s="49"/>
      <c r="T31" s="44">
        <f t="shared" si="0"/>
        <v>9</v>
      </c>
      <c r="U31" s="44" t="str">
        <f t="shared" si="1"/>
        <v>F</v>
      </c>
    </row>
    <row r="32" spans="1:21" ht="12.75">
      <c r="A32" s="67" t="str">
        <f>C_spisak!I26</f>
        <v>26/2018</v>
      </c>
      <c r="B32" s="48" t="str">
        <f>C_spisak!J26</f>
        <v>Dizdarević Nerma</v>
      </c>
      <c r="C32" s="49"/>
      <c r="D32" s="50"/>
      <c r="E32" s="50"/>
      <c r="F32" s="49"/>
      <c r="G32" s="49"/>
      <c r="H32" s="49"/>
      <c r="I32" s="51"/>
      <c r="J32" s="51"/>
      <c r="K32" s="51"/>
      <c r="L32" s="51">
        <v>21</v>
      </c>
      <c r="M32" s="86"/>
      <c r="N32" s="86" t="s">
        <v>330</v>
      </c>
      <c r="O32" s="52">
        <v>26</v>
      </c>
      <c r="P32" s="52"/>
      <c r="Q32" s="51"/>
      <c r="R32" s="49"/>
      <c r="S32" s="49"/>
      <c r="T32" s="44">
        <f t="shared" si="0"/>
        <v>26</v>
      </c>
      <c r="U32" s="44" t="str">
        <f t="shared" si="1"/>
        <v>F</v>
      </c>
    </row>
    <row r="33" spans="1:21" ht="12.75">
      <c r="A33" s="67" t="str">
        <f>C_spisak!I27</f>
        <v>27/2018</v>
      </c>
      <c r="B33" s="48" t="str">
        <f>C_spisak!J27</f>
        <v>Knežević Sonja</v>
      </c>
      <c r="C33" s="49"/>
      <c r="D33" s="50"/>
      <c r="E33" s="50"/>
      <c r="F33" s="49"/>
      <c r="G33" s="49"/>
      <c r="H33" s="49"/>
      <c r="I33" s="51">
        <v>25</v>
      </c>
      <c r="J33" s="51">
        <v>5</v>
      </c>
      <c r="K33" s="51"/>
      <c r="L33" s="51">
        <v>15</v>
      </c>
      <c r="M33" s="51">
        <v>4</v>
      </c>
      <c r="N33" s="51"/>
      <c r="O33" s="52">
        <v>35</v>
      </c>
      <c r="P33" s="52"/>
      <c r="Q33" s="51"/>
      <c r="R33" s="49"/>
      <c r="S33" s="53"/>
      <c r="T33" s="44">
        <f t="shared" si="0"/>
        <v>35</v>
      </c>
      <c r="U33" s="44" t="str">
        <f t="shared" si="1"/>
        <v>F</v>
      </c>
    </row>
    <row r="34" spans="1:21" ht="12.75">
      <c r="A34" s="67" t="str">
        <f>C_spisak!I28</f>
        <v>28/2018</v>
      </c>
      <c r="B34" s="48" t="str">
        <f>C_spisak!J28</f>
        <v>Lazarević Irina</v>
      </c>
      <c r="C34" s="49"/>
      <c r="D34" s="50"/>
      <c r="E34" s="50"/>
      <c r="F34" s="49"/>
      <c r="G34" s="49"/>
      <c r="H34" s="49"/>
      <c r="I34" s="51">
        <v>30</v>
      </c>
      <c r="J34" s="51">
        <v>3</v>
      </c>
      <c r="K34" s="51"/>
      <c r="L34" s="51"/>
      <c r="M34" s="51"/>
      <c r="N34" s="51"/>
      <c r="O34" s="52">
        <v>38</v>
      </c>
      <c r="P34" s="52"/>
      <c r="Q34" s="51"/>
      <c r="R34" s="49"/>
      <c r="S34" s="53"/>
      <c r="T34" s="44">
        <f t="shared" si="0"/>
        <v>38</v>
      </c>
      <c r="U34" s="44" t="str">
        <f t="shared" si="1"/>
        <v>F</v>
      </c>
    </row>
    <row r="35" spans="1:21" ht="12.75">
      <c r="A35" s="67" t="str">
        <f>C_spisak!I29</f>
        <v>29/2018</v>
      </c>
      <c r="B35" s="48" t="str">
        <f>C_spisak!J29</f>
        <v>Boljević Luka</v>
      </c>
      <c r="C35" s="49"/>
      <c r="D35" s="50"/>
      <c r="E35" s="50"/>
      <c r="F35" s="49"/>
      <c r="G35" s="49"/>
      <c r="H35" s="49"/>
      <c r="I35" s="51">
        <v>43</v>
      </c>
      <c r="J35" s="51">
        <v>10</v>
      </c>
      <c r="K35" s="51"/>
      <c r="L35" s="51"/>
      <c r="M35" s="51"/>
      <c r="N35" s="51"/>
      <c r="O35" s="52">
        <v>58</v>
      </c>
      <c r="P35" s="52"/>
      <c r="Q35" s="51"/>
      <c r="R35" s="49"/>
      <c r="S35" s="53"/>
      <c r="T35" s="44">
        <f t="shared" si="0"/>
        <v>58</v>
      </c>
      <c r="U35" s="44" t="str">
        <f t="shared" si="1"/>
        <v>E</v>
      </c>
    </row>
    <row r="36" spans="1:21" ht="12.75">
      <c r="A36" s="67" t="str">
        <f>C_spisak!I30</f>
        <v>30/2018</v>
      </c>
      <c r="B36" s="48" t="str">
        <f>C_spisak!J30</f>
        <v>Miletić Vladimir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C_spisak!I31</f>
        <v>31/2018</v>
      </c>
      <c r="B37" s="48" t="str">
        <f>C_spisak!J31</f>
        <v>Čoković Adnan</v>
      </c>
      <c r="C37" s="49"/>
      <c r="D37" s="49"/>
      <c r="E37" s="49"/>
      <c r="F37" s="49"/>
      <c r="G37" s="49"/>
      <c r="H37" s="49"/>
      <c r="I37" s="51">
        <v>46</v>
      </c>
      <c r="J37" s="51">
        <v>0</v>
      </c>
      <c r="K37" s="51"/>
      <c r="L37" s="51"/>
      <c r="M37" s="51"/>
      <c r="N37" s="51"/>
      <c r="O37" s="52">
        <v>51</v>
      </c>
      <c r="P37" s="52"/>
      <c r="Q37" s="51"/>
      <c r="R37" s="49"/>
      <c r="S37" s="53"/>
      <c r="T37" s="49">
        <f t="shared" si="0"/>
        <v>51</v>
      </c>
      <c r="U37" s="49" t="str">
        <f t="shared" si="1"/>
        <v>E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9" t="s">
        <v>0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100"/>
      <c r="U40" s="100"/>
    </row>
    <row r="41" spans="1:21" ht="12.75">
      <c r="A41" s="101" t="s">
        <v>49</v>
      </c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5" t="s">
        <v>21</v>
      </c>
      <c r="P41" s="106"/>
      <c r="Q41" s="106"/>
      <c r="R41" s="107"/>
      <c r="S41" s="107"/>
      <c r="T41" s="107"/>
      <c r="U41" s="108"/>
    </row>
    <row r="42" spans="1:21" ht="21" customHeight="1">
      <c r="A42" s="109" t="s">
        <v>138</v>
      </c>
      <c r="B42" s="109"/>
      <c r="C42" s="109"/>
      <c r="D42" s="110" t="s">
        <v>177</v>
      </c>
      <c r="E42" s="110"/>
      <c r="F42" s="110"/>
      <c r="G42" s="110"/>
      <c r="H42" s="111" t="s">
        <v>50</v>
      </c>
      <c r="I42" s="111"/>
      <c r="J42" s="111"/>
      <c r="K42" s="111"/>
      <c r="L42" s="111"/>
      <c r="M42" s="111"/>
      <c r="N42" s="111"/>
      <c r="O42" s="111"/>
      <c r="P42" s="111"/>
      <c r="Q42" s="112" t="s">
        <v>329</v>
      </c>
      <c r="R42" s="112"/>
      <c r="S42" s="112"/>
      <c r="T42" s="112"/>
      <c r="U42" s="112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7" t="s">
        <v>1</v>
      </c>
      <c r="B44" s="90" t="s">
        <v>2</v>
      </c>
      <c r="C44" s="93" t="s">
        <v>3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4" t="s">
        <v>4</v>
      </c>
      <c r="U44" s="96" t="s">
        <v>5</v>
      </c>
    </row>
    <row r="45" spans="1:21" ht="21" customHeight="1">
      <c r="A45" s="88"/>
      <c r="B45" s="91"/>
      <c r="C45" s="40"/>
      <c r="D45" s="98" t="s">
        <v>6</v>
      </c>
      <c r="E45" s="98"/>
      <c r="F45" s="98"/>
      <c r="G45" s="98"/>
      <c r="H45" s="98"/>
      <c r="I45" s="98" t="s">
        <v>7</v>
      </c>
      <c r="J45" s="98"/>
      <c r="K45" s="98"/>
      <c r="L45" s="98" t="s">
        <v>8</v>
      </c>
      <c r="M45" s="98"/>
      <c r="N45" s="98"/>
      <c r="O45" s="98" t="s">
        <v>9</v>
      </c>
      <c r="P45" s="98"/>
      <c r="Q45" s="98"/>
      <c r="R45" s="98" t="s">
        <v>10</v>
      </c>
      <c r="S45" s="98"/>
      <c r="T45" s="94"/>
      <c r="U45" s="96"/>
    </row>
    <row r="46" spans="1:21" ht="21" customHeight="1" thickBot="1">
      <c r="A46" s="89"/>
      <c r="B46" s="92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5"/>
      <c r="U46" s="97"/>
    </row>
    <row r="47" spans="1:21" ht="13.5" thickTop="1">
      <c r="A47" s="67" t="str">
        <f>C_spisak!I32</f>
        <v>32/2018</v>
      </c>
      <c r="B47" s="48" t="str">
        <f>C_spisak!J32</f>
        <v>Pejović Vasilisa</v>
      </c>
      <c r="C47" s="44"/>
      <c r="D47" s="45"/>
      <c r="E47" s="45"/>
      <c r="F47" s="44"/>
      <c r="G47" s="44"/>
      <c r="H47" s="44"/>
      <c r="I47" s="46">
        <v>2</v>
      </c>
      <c r="J47" s="46">
        <v>0</v>
      </c>
      <c r="K47" s="46"/>
      <c r="L47" s="46">
        <v>12</v>
      </c>
      <c r="M47" s="46">
        <v>3</v>
      </c>
      <c r="N47" s="46"/>
      <c r="O47" s="46">
        <v>20</v>
      </c>
      <c r="P47" s="47"/>
      <c r="Q47" s="46"/>
      <c r="R47" s="44"/>
      <c r="S47" s="44"/>
      <c r="T47" s="44">
        <f>SUM(D47:E47,O47,P47,MAX(R47,S47))</f>
        <v>20</v>
      </c>
      <c r="U47" s="44" t="str">
        <f aca="true" t="shared" si="2" ref="U47:U65">IF(T47&gt;89,"A",IF(T47&gt;79,"B",IF(T47&gt;69,"C",IF(T47&gt;59,"D",IF(T47&gt;49,"E","F")))))</f>
        <v>F</v>
      </c>
    </row>
    <row r="48" spans="1:21" ht="12.75">
      <c r="A48" s="67" t="str">
        <f>C_spisak!I33</f>
        <v>33/2018</v>
      </c>
      <c r="B48" s="48" t="str">
        <f>C_spisak!J33</f>
        <v>Radnjić Natalija</v>
      </c>
      <c r="C48" s="49"/>
      <c r="D48" s="50"/>
      <c r="E48" s="50"/>
      <c r="F48" s="49"/>
      <c r="G48" s="49"/>
      <c r="H48" s="49"/>
      <c r="I48" s="51">
        <v>18</v>
      </c>
      <c r="J48" s="51">
        <v>5</v>
      </c>
      <c r="K48" s="51"/>
      <c r="L48" s="51">
        <v>18</v>
      </c>
      <c r="M48" s="51"/>
      <c r="N48" s="51"/>
      <c r="O48" s="52">
        <v>28</v>
      </c>
      <c r="P48" s="52"/>
      <c r="Q48" s="51"/>
      <c r="R48" s="49"/>
      <c r="S48" s="49"/>
      <c r="T48" s="44">
        <f aca="true" t="shared" si="3" ref="T48:T65">SUM(D48:E48,O48,P48,MAX(R48,S48))</f>
        <v>28</v>
      </c>
      <c r="U48" s="44" t="str">
        <f t="shared" si="2"/>
        <v>F</v>
      </c>
    </row>
    <row r="49" spans="1:21" ht="12.75">
      <c r="A49" s="67" t="str">
        <f>C_spisak!I34</f>
        <v>34/2018</v>
      </c>
      <c r="B49" s="48" t="str">
        <f>C_spisak!J34</f>
        <v>Radulović Ana</v>
      </c>
      <c r="C49" s="49"/>
      <c r="D49" s="50"/>
      <c r="E49" s="50"/>
      <c r="F49" s="49"/>
      <c r="G49" s="49"/>
      <c r="H49" s="49"/>
      <c r="I49" s="51">
        <v>24</v>
      </c>
      <c r="J49" s="51">
        <v>1</v>
      </c>
      <c r="K49" s="51"/>
      <c r="L49" s="51"/>
      <c r="M49" s="51"/>
      <c r="N49" s="51"/>
      <c r="O49" s="52">
        <v>30</v>
      </c>
      <c r="P49" s="52"/>
      <c r="Q49" s="51"/>
      <c r="R49" s="49"/>
      <c r="S49" s="49"/>
      <c r="T49" s="44">
        <f t="shared" si="3"/>
        <v>30</v>
      </c>
      <c r="U49" s="44" t="str">
        <f t="shared" si="2"/>
        <v>F</v>
      </c>
    </row>
    <row r="50" spans="1:21" ht="12.75">
      <c r="A50" s="67" t="str">
        <f>C_spisak!I35</f>
        <v>35/2018</v>
      </c>
      <c r="B50" s="48" t="str">
        <f>C_spisak!J35</f>
        <v>Karličić Milica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C_spisak!I36</f>
        <v>36/2018</v>
      </c>
      <c r="B51" s="48" t="str">
        <f>C_spisak!J36</f>
        <v>Damjanović Hajdana</v>
      </c>
      <c r="C51" s="49"/>
      <c r="D51" s="50"/>
      <c r="E51" s="50"/>
      <c r="F51" s="49"/>
      <c r="G51" s="49"/>
      <c r="H51" s="49"/>
      <c r="I51" s="51">
        <v>26</v>
      </c>
      <c r="J51" s="51">
        <v>3</v>
      </c>
      <c r="K51" s="51"/>
      <c r="L51" s="51"/>
      <c r="M51" s="51"/>
      <c r="N51" s="51"/>
      <c r="O51" s="52">
        <v>34</v>
      </c>
      <c r="P51"/>
      <c r="Q51" s="51"/>
      <c r="R51" s="49"/>
      <c r="S51" s="49"/>
      <c r="T51" s="44">
        <f t="shared" si="3"/>
        <v>34</v>
      </c>
      <c r="U51" s="44" t="str">
        <f t="shared" si="2"/>
        <v>F</v>
      </c>
    </row>
    <row r="52" spans="1:21" ht="12.75">
      <c r="A52" s="67" t="str">
        <f>C_spisak!I37</f>
        <v>37/2018</v>
      </c>
      <c r="B52" s="48" t="str">
        <f>C_spisak!J37</f>
        <v>Bulajić Jovana</v>
      </c>
      <c r="C52" s="49"/>
      <c r="D52" s="50"/>
      <c r="E52" s="50"/>
      <c r="F52" s="49"/>
      <c r="G52" s="49"/>
      <c r="H52" s="49"/>
      <c r="I52" s="51">
        <v>27</v>
      </c>
      <c r="J52" s="51">
        <v>8</v>
      </c>
      <c r="K52" s="51"/>
      <c r="L52" s="51"/>
      <c r="M52" s="51"/>
      <c r="N52" s="51"/>
      <c r="O52" s="52">
        <v>40</v>
      </c>
      <c r="P52" s="52"/>
      <c r="Q52" s="51"/>
      <c r="R52" s="49"/>
      <c r="S52" s="49"/>
      <c r="T52" s="44">
        <f t="shared" si="3"/>
        <v>40</v>
      </c>
      <c r="U52" s="44" t="str">
        <f t="shared" si="2"/>
        <v>F</v>
      </c>
    </row>
    <row r="53" spans="1:21" ht="12.75">
      <c r="A53" s="67" t="str">
        <f>C_spisak!I38</f>
        <v>38/2018</v>
      </c>
      <c r="B53" s="48" t="str">
        <f>C_spisak!J38</f>
        <v>Krnić Admir</v>
      </c>
      <c r="C53" s="49"/>
      <c r="D53" s="50"/>
      <c r="E53" s="50"/>
      <c r="F53" s="49"/>
      <c r="G53" s="49"/>
      <c r="H53" s="49"/>
      <c r="I53" s="51">
        <v>48</v>
      </c>
      <c r="J53" s="51">
        <v>10</v>
      </c>
      <c r="K53" s="51"/>
      <c r="L53" s="51"/>
      <c r="M53" s="51"/>
      <c r="N53" s="51"/>
      <c r="O53" s="52">
        <v>60</v>
      </c>
      <c r="P53" s="52"/>
      <c r="Q53" s="51"/>
      <c r="R53" s="49"/>
      <c r="S53" s="49"/>
      <c r="T53" s="44">
        <f t="shared" si="3"/>
        <v>60</v>
      </c>
      <c r="U53" s="44" t="str">
        <f t="shared" si="2"/>
        <v>D</v>
      </c>
    </row>
    <row r="54" spans="1:21" ht="12.75">
      <c r="A54" s="67" t="str">
        <f>C_spisak!I39</f>
        <v>39/2018</v>
      </c>
      <c r="B54" s="48" t="str">
        <f>C_spisak!J39</f>
        <v>Blečić Andrijana</v>
      </c>
      <c r="C54" s="49"/>
      <c r="D54" s="50"/>
      <c r="E54" s="50"/>
      <c r="F54" s="49"/>
      <c r="G54" s="49"/>
      <c r="H54" s="49"/>
      <c r="I54" s="51">
        <v>38</v>
      </c>
      <c r="J54" s="51">
        <v>6</v>
      </c>
      <c r="K54" s="51"/>
      <c r="L54" s="51"/>
      <c r="M54" s="51"/>
      <c r="N54" s="51"/>
      <c r="O54" s="52">
        <v>49</v>
      </c>
      <c r="P54" s="52"/>
      <c r="Q54" s="51"/>
      <c r="R54" s="49"/>
      <c r="S54" s="49"/>
      <c r="T54" s="44">
        <f t="shared" si="3"/>
        <v>49</v>
      </c>
      <c r="U54" s="44" t="str">
        <f t="shared" si="2"/>
        <v>F</v>
      </c>
    </row>
    <row r="55" spans="1:21" ht="12.75">
      <c r="A55" s="67" t="str">
        <f>C_spisak!I40</f>
        <v>40/2018</v>
      </c>
      <c r="B55" s="48" t="str">
        <f>C_spisak!J40</f>
        <v>Rovčanin Raden</v>
      </c>
      <c r="C55" s="49"/>
      <c r="D55" s="50"/>
      <c r="E55" s="50"/>
      <c r="F55" s="49"/>
      <c r="G55" s="49"/>
      <c r="H55" s="49"/>
      <c r="I55" s="51">
        <v>33</v>
      </c>
      <c r="J55" s="51">
        <v>5</v>
      </c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</row>
    <row r="56" spans="1:21" ht="12.75">
      <c r="A56" s="67" t="str">
        <f>C_spisak!I41</f>
        <v>41/2018</v>
      </c>
      <c r="B56" s="48" t="str">
        <f>C_spisak!J41</f>
        <v>Dedeić Milka</v>
      </c>
      <c r="C56" s="49"/>
      <c r="D56" s="50"/>
      <c r="E56" s="50"/>
      <c r="F56" s="49"/>
      <c r="G56" s="49"/>
      <c r="H56" s="49"/>
      <c r="I56" s="51">
        <v>17</v>
      </c>
      <c r="J56" s="51">
        <v>0</v>
      </c>
      <c r="K56" s="51"/>
      <c r="L56" s="51">
        <v>12</v>
      </c>
      <c r="M56" s="51">
        <v>2</v>
      </c>
      <c r="N56" s="51"/>
      <c r="O56" s="52">
        <v>24</v>
      </c>
      <c r="P56" s="52"/>
      <c r="Q56" s="51"/>
      <c r="R56" s="49"/>
      <c r="S56" s="49"/>
      <c r="T56" s="44">
        <f t="shared" si="3"/>
        <v>24</v>
      </c>
      <c r="U56" s="44" t="str">
        <f t="shared" si="2"/>
        <v>F</v>
      </c>
    </row>
    <row r="57" spans="1:21" ht="12.75">
      <c r="A57" s="67" t="str">
        <f>C_spisak!I42</f>
        <v>42/2018</v>
      </c>
      <c r="B57" s="48" t="str">
        <f>C_spisak!J42</f>
        <v>Bektešević Bakir</v>
      </c>
      <c r="C57" s="49"/>
      <c r="D57" s="50"/>
      <c r="E57" s="50"/>
      <c r="F57" s="49"/>
      <c r="G57" s="49"/>
      <c r="H57" s="49"/>
      <c r="I57" s="51">
        <v>3</v>
      </c>
      <c r="J57" s="51">
        <v>0</v>
      </c>
      <c r="K57" s="51"/>
      <c r="L57" s="51">
        <v>3</v>
      </c>
      <c r="M57" s="51">
        <v>0</v>
      </c>
      <c r="N57" s="51"/>
      <c r="O57" s="52">
        <v>8</v>
      </c>
      <c r="P57" s="52"/>
      <c r="Q57" s="51"/>
      <c r="R57" s="49"/>
      <c r="S57" s="49"/>
      <c r="T57" s="44">
        <f t="shared" si="3"/>
        <v>8</v>
      </c>
      <c r="U57" s="44" t="str">
        <f t="shared" si="2"/>
        <v>F</v>
      </c>
    </row>
    <row r="58" spans="1:21" ht="12.75">
      <c r="A58" s="67" t="str">
        <f>C_spisak!I43</f>
        <v>43/2018</v>
      </c>
      <c r="B58" s="48" t="str">
        <f>C_spisak!J43</f>
        <v>Cmiljanić Dunja</v>
      </c>
      <c r="C58" s="49"/>
      <c r="D58" s="50"/>
      <c r="E58" s="50"/>
      <c r="F58" s="49"/>
      <c r="G58" s="49"/>
      <c r="H58" s="49"/>
      <c r="I58" s="51">
        <v>21</v>
      </c>
      <c r="J58" s="51">
        <v>4</v>
      </c>
      <c r="K58" s="51"/>
      <c r="L58" s="51"/>
      <c r="M58" s="51"/>
      <c r="N58" s="51"/>
      <c r="O58" s="52">
        <v>30</v>
      </c>
      <c r="P58" s="52"/>
      <c r="Q58" s="51"/>
      <c r="R58" s="49"/>
      <c r="S58" s="49"/>
      <c r="T58" s="44">
        <f t="shared" si="3"/>
        <v>30</v>
      </c>
      <c r="U58" s="44" t="str">
        <f t="shared" si="2"/>
        <v>F</v>
      </c>
    </row>
    <row r="59" spans="1:21" ht="12.75">
      <c r="A59" s="67" t="str">
        <f>C_spisak!I44</f>
        <v>44/2018</v>
      </c>
      <c r="B59" s="48" t="str">
        <f>C_spisak!J44</f>
        <v>Jovanović Milutin</v>
      </c>
      <c r="C59" s="49"/>
      <c r="D59" s="50"/>
      <c r="E59" s="50"/>
      <c r="F59" s="49"/>
      <c r="G59" s="49"/>
      <c r="H59" s="49"/>
      <c r="I59" s="51">
        <v>19</v>
      </c>
      <c r="J59" s="51">
        <v>2</v>
      </c>
      <c r="K59" s="51"/>
      <c r="L59" s="51">
        <v>11</v>
      </c>
      <c r="M59" s="51">
        <v>10</v>
      </c>
      <c r="N59" s="51"/>
      <c r="O59" s="52">
        <v>34</v>
      </c>
      <c r="P59" s="52"/>
      <c r="Q59" s="51"/>
      <c r="R59" s="49"/>
      <c r="S59" s="49"/>
      <c r="T59" s="44">
        <f t="shared" si="3"/>
        <v>34</v>
      </c>
      <c r="U59" s="44" t="str">
        <f t="shared" si="2"/>
        <v>F</v>
      </c>
    </row>
    <row r="60" spans="1:21" ht="12.75">
      <c r="A60" s="67" t="str">
        <f>C_spisak!I45</f>
        <v>45/2018</v>
      </c>
      <c r="B60" s="48" t="str">
        <f>C_spisak!J45</f>
        <v>Žunjić Predrag</v>
      </c>
      <c r="C60" s="49"/>
      <c r="D60" s="50"/>
      <c r="E60" s="50"/>
      <c r="F60" s="49"/>
      <c r="G60" s="49"/>
      <c r="H60" s="49"/>
      <c r="I60" s="51">
        <v>9</v>
      </c>
      <c r="J60" s="51">
        <v>2</v>
      </c>
      <c r="K60" s="51"/>
      <c r="L60" s="51">
        <v>36</v>
      </c>
      <c r="M60" s="51">
        <v>6</v>
      </c>
      <c r="N60" s="51"/>
      <c r="O60" s="52">
        <v>47</v>
      </c>
      <c r="P60" s="52"/>
      <c r="Q60" s="51"/>
      <c r="R60" s="49"/>
      <c r="S60" s="49"/>
      <c r="T60" s="44">
        <f t="shared" si="3"/>
        <v>47</v>
      </c>
      <c r="U60" s="44" t="str">
        <f t="shared" si="2"/>
        <v>F</v>
      </c>
    </row>
    <row r="61" spans="1:21" ht="12.75">
      <c r="A61" s="67" t="str">
        <f>C_spisak!I46</f>
        <v>46/2018</v>
      </c>
      <c r="B61" s="48" t="str">
        <f>C_spisak!J46</f>
        <v>Popović Nikola</v>
      </c>
      <c r="C61" s="49"/>
      <c r="D61" s="50"/>
      <c r="E61" s="50"/>
      <c r="F61" s="49"/>
      <c r="G61" s="49"/>
      <c r="H61" s="49"/>
      <c r="I61" s="51">
        <v>21</v>
      </c>
      <c r="J61" s="51">
        <v>0</v>
      </c>
      <c r="K61" s="51"/>
      <c r="L61" s="51">
        <v>21</v>
      </c>
      <c r="M61" s="86"/>
      <c r="N61" s="86" t="s">
        <v>330</v>
      </c>
      <c r="O61" s="52">
        <v>26</v>
      </c>
      <c r="P61" s="52"/>
      <c r="Q61" s="51"/>
      <c r="R61" s="49"/>
      <c r="S61" s="49"/>
      <c r="T61" s="44">
        <f t="shared" si="3"/>
        <v>26</v>
      </c>
      <c r="U61" s="44" t="str">
        <f t="shared" si="2"/>
        <v>F</v>
      </c>
    </row>
    <row r="62" spans="1:21" ht="12.75">
      <c r="A62" s="67" t="str">
        <f>C_spisak!I47</f>
        <v>47/2018</v>
      </c>
      <c r="B62" s="48" t="str">
        <f>C_spisak!J47</f>
        <v>Knežević Vaso</v>
      </c>
      <c r="C62" s="49"/>
      <c r="D62" s="50"/>
      <c r="E62" s="50"/>
      <c r="F62" s="49"/>
      <c r="G62" s="49"/>
      <c r="H62" s="49"/>
      <c r="I62" s="51">
        <v>16</v>
      </c>
      <c r="J62" s="51">
        <v>0</v>
      </c>
      <c r="K62" s="51"/>
      <c r="L62" s="51">
        <v>12</v>
      </c>
      <c r="M62" s="51">
        <v>6</v>
      </c>
      <c r="N62" s="51"/>
      <c r="O62" s="52">
        <v>27</v>
      </c>
      <c r="P62" s="52"/>
      <c r="Q62" s="51"/>
      <c r="R62" s="49"/>
      <c r="S62" s="49"/>
      <c r="T62" s="44">
        <f t="shared" si="3"/>
        <v>27</v>
      </c>
      <c r="U62" s="44" t="str">
        <f t="shared" si="2"/>
        <v>F</v>
      </c>
    </row>
    <row r="63" spans="1:21" ht="12.75">
      <c r="A63" s="67" t="str">
        <f>C_spisak!I48</f>
        <v>48/2018</v>
      </c>
      <c r="B63" s="48" t="str">
        <f>C_spisak!J48</f>
        <v>Mićović Kristina</v>
      </c>
      <c r="C63" s="49"/>
      <c r="D63" s="50"/>
      <c r="E63" s="50"/>
      <c r="F63" s="49"/>
      <c r="G63" s="49"/>
      <c r="H63" s="49"/>
      <c r="I63" s="51">
        <v>23</v>
      </c>
      <c r="J63" s="51">
        <v>5</v>
      </c>
      <c r="K63" s="51"/>
      <c r="L63" s="51">
        <v>23</v>
      </c>
      <c r="M63" s="51">
        <v>10</v>
      </c>
      <c r="N63" s="51"/>
      <c r="O63" s="52">
        <v>38</v>
      </c>
      <c r="P63" s="52"/>
      <c r="Q63" s="51"/>
      <c r="R63" s="49"/>
      <c r="S63" s="49"/>
      <c r="T63" s="44">
        <f t="shared" si="3"/>
        <v>38</v>
      </c>
      <c r="U63" s="44" t="str">
        <f t="shared" si="2"/>
        <v>F</v>
      </c>
    </row>
    <row r="64" spans="1:21" ht="12.75">
      <c r="A64" s="67" t="str">
        <f>C_spisak!I49</f>
        <v>49/2018</v>
      </c>
      <c r="B64" s="48" t="str">
        <f>C_spisak!J49</f>
        <v>Vučinić Ružica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7" t="str">
        <f>C_spisak!I50</f>
        <v>50/2018</v>
      </c>
      <c r="B65" s="48" t="str">
        <f>C_spisak!J50</f>
        <v>Vuković Bobana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/>
      <c r="B66" s="48"/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/>
      <c r="U66" s="44"/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9" t="s">
        <v>0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  <c r="T79" s="100"/>
      <c r="U79" s="100"/>
    </row>
    <row r="80" spans="1:21" ht="12.75">
      <c r="A80" s="101" t="s">
        <v>49</v>
      </c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  <c r="O80" s="105" t="s">
        <v>21</v>
      </c>
      <c r="P80" s="106"/>
      <c r="Q80" s="106"/>
      <c r="R80" s="107"/>
      <c r="S80" s="107"/>
      <c r="T80" s="107"/>
      <c r="U80" s="108"/>
    </row>
    <row r="81" spans="1:21" ht="21" customHeight="1">
      <c r="A81" s="109" t="s">
        <v>138</v>
      </c>
      <c r="B81" s="109"/>
      <c r="C81" s="109"/>
      <c r="D81" s="110" t="s">
        <v>177</v>
      </c>
      <c r="E81" s="110"/>
      <c r="F81" s="110"/>
      <c r="G81" s="110"/>
      <c r="H81" s="111" t="s">
        <v>50</v>
      </c>
      <c r="I81" s="111"/>
      <c r="J81" s="111"/>
      <c r="K81" s="111"/>
      <c r="L81" s="111"/>
      <c r="M81" s="111"/>
      <c r="N81" s="111"/>
      <c r="O81" s="111"/>
      <c r="P81" s="111"/>
      <c r="Q81" s="112" t="s">
        <v>329</v>
      </c>
      <c r="R81" s="112"/>
      <c r="S81" s="112"/>
      <c r="T81" s="112"/>
      <c r="U81" s="112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7" t="s">
        <v>1</v>
      </c>
      <c r="B83" s="90" t="s">
        <v>2</v>
      </c>
      <c r="C83" s="93" t="s">
        <v>3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4" t="s">
        <v>4</v>
      </c>
      <c r="U83" s="96" t="s">
        <v>5</v>
      </c>
    </row>
    <row r="84" spans="1:21" ht="21" customHeight="1">
      <c r="A84" s="88"/>
      <c r="B84" s="91"/>
      <c r="C84" s="40"/>
      <c r="D84" s="98" t="s">
        <v>6</v>
      </c>
      <c r="E84" s="98"/>
      <c r="F84" s="98"/>
      <c r="G84" s="98"/>
      <c r="H84" s="98"/>
      <c r="I84" s="98" t="s">
        <v>7</v>
      </c>
      <c r="J84" s="98"/>
      <c r="K84" s="98"/>
      <c r="L84" s="98" t="s">
        <v>8</v>
      </c>
      <c r="M84" s="98"/>
      <c r="N84" s="98"/>
      <c r="O84" s="98" t="s">
        <v>9</v>
      </c>
      <c r="P84" s="98"/>
      <c r="Q84" s="98"/>
      <c r="R84" s="98" t="s">
        <v>10</v>
      </c>
      <c r="S84" s="98"/>
      <c r="T84" s="94"/>
      <c r="U84" s="96"/>
    </row>
    <row r="85" spans="1:21" ht="21" customHeight="1" thickBot="1">
      <c r="A85" s="89"/>
      <c r="B85" s="92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5"/>
      <c r="U85" s="97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4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9">
      <selection activeCell="AB26" sqref="AB2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162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1" ht="12.75">
      <c r="A8" s="9" t="str">
        <f>B_spisak!I2</f>
        <v>1/2018</v>
      </c>
      <c r="B8" s="6" t="str">
        <f>B_spisak!J2</f>
        <v>Mrkić Lazar</v>
      </c>
      <c r="C8" s="7"/>
      <c r="D8" s="8"/>
      <c r="E8" s="8"/>
      <c r="F8" s="7"/>
      <c r="G8" s="7"/>
      <c r="H8" s="7"/>
      <c r="I8" s="9">
        <v>13</v>
      </c>
      <c r="J8" s="9">
        <v>1</v>
      </c>
      <c r="K8" s="9"/>
      <c r="L8" s="9">
        <v>17</v>
      </c>
      <c r="M8" s="9">
        <v>2</v>
      </c>
      <c r="N8" s="9"/>
      <c r="O8" s="10">
        <v>24</v>
      </c>
      <c r="P8" s="10"/>
      <c r="Q8" s="9"/>
      <c r="R8" s="7"/>
      <c r="S8" s="7"/>
      <c r="T8" s="11">
        <f aca="true" t="shared" si="0" ref="T8:T37">SUM(D8:E8,O8,P8,MAX(R8,S8))</f>
        <v>24</v>
      </c>
      <c r="U8" s="11" t="str">
        <f>IF(T8&gt;89,"A",IF(T8&gt;79,"B",IF(T8&gt;69,"C",IF(T8&gt;59,"D",IF(T8&gt;49,"E","F")))))</f>
        <v>F</v>
      </c>
    </row>
    <row r="9" spans="1:21" ht="12.75">
      <c r="A9" s="9" t="str">
        <f>B_spisak!I3</f>
        <v>2/2018</v>
      </c>
      <c r="B9" s="6" t="str">
        <f>B_spisak!J3</f>
        <v>Lazarević Aleksandar</v>
      </c>
      <c r="C9" s="7"/>
      <c r="D9" s="8"/>
      <c r="E9" s="8"/>
      <c r="F9" s="7"/>
      <c r="G9" s="7"/>
      <c r="H9" s="7"/>
      <c r="I9" s="9">
        <v>12</v>
      </c>
      <c r="J9" s="9">
        <v>5</v>
      </c>
      <c r="K9" s="9"/>
      <c r="L9" s="9">
        <v>25</v>
      </c>
      <c r="M9" s="9"/>
      <c r="N9" s="9"/>
      <c r="O9" s="10">
        <v>35</v>
      </c>
      <c r="P9" s="10"/>
      <c r="Q9" s="9"/>
      <c r="R9" s="7"/>
      <c r="S9" s="7"/>
      <c r="T9" s="11">
        <f t="shared" si="0"/>
        <v>35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B_spisak!I4</f>
        <v>3/2018</v>
      </c>
      <c r="B10" s="6" t="str">
        <f>B_spisak!J4</f>
        <v>Grabovica Vanja</v>
      </c>
      <c r="C10" s="7"/>
      <c r="D10" s="8"/>
      <c r="E10" s="8"/>
      <c r="F10" s="7"/>
      <c r="G10" s="7"/>
      <c r="H10" s="7"/>
      <c r="I10" s="9">
        <v>21</v>
      </c>
      <c r="J10" s="9">
        <v>5</v>
      </c>
      <c r="K10" s="9"/>
      <c r="L10" s="9">
        <v>20</v>
      </c>
      <c r="M10" s="9">
        <v>3</v>
      </c>
      <c r="N10" s="9"/>
      <c r="O10" s="10">
        <v>31</v>
      </c>
      <c r="P10" s="10"/>
      <c r="Q10" s="9"/>
      <c r="R10" s="7"/>
      <c r="S10" s="7"/>
      <c r="T10" s="11">
        <f t="shared" si="0"/>
        <v>31</v>
      </c>
      <c r="U10" s="11" t="str">
        <f t="shared" si="1"/>
        <v>F</v>
      </c>
    </row>
    <row r="11" spans="1:21" ht="12.75">
      <c r="A11" s="9" t="str">
        <f>B_spisak!I5</f>
        <v>4/2018</v>
      </c>
      <c r="B11" s="6" t="str">
        <f>B_spisak!J5</f>
        <v>Jonuz Semra</v>
      </c>
      <c r="C11" s="7"/>
      <c r="D11" s="8"/>
      <c r="E11" s="8"/>
      <c r="F11" s="7"/>
      <c r="G11" s="7"/>
      <c r="H11" s="7"/>
      <c r="I11" s="9">
        <v>35</v>
      </c>
      <c r="J11" s="9">
        <v>5</v>
      </c>
      <c r="K11" s="9"/>
      <c r="L11" s="9"/>
      <c r="M11" s="9"/>
      <c r="N11" s="9"/>
      <c r="O11" s="10">
        <v>45</v>
      </c>
      <c r="P11" s="10"/>
      <c r="Q11" s="9"/>
      <c r="R11" s="7"/>
      <c r="S11" s="7"/>
      <c r="T11" s="11">
        <f t="shared" si="0"/>
        <v>45</v>
      </c>
      <c r="U11" s="11" t="str">
        <f t="shared" si="1"/>
        <v>F</v>
      </c>
    </row>
    <row r="12" spans="1:21" ht="12.75">
      <c r="A12" s="9" t="str">
        <f>B_spisak!I6</f>
        <v>5/2018</v>
      </c>
      <c r="B12" s="6" t="str">
        <f>B_spisak!J6</f>
        <v>Bujišić Jovana</v>
      </c>
      <c r="C12" s="7"/>
      <c r="D12" s="8"/>
      <c r="E12" s="8"/>
      <c r="F12" s="7"/>
      <c r="G12" s="7"/>
      <c r="H12" s="7"/>
      <c r="I12" s="9">
        <v>43</v>
      </c>
      <c r="J12" s="9">
        <v>10</v>
      </c>
      <c r="K12" s="9"/>
      <c r="L12" s="9"/>
      <c r="M12" s="9"/>
      <c r="N12" s="9"/>
      <c r="O12" s="10">
        <v>58</v>
      </c>
      <c r="P12" s="10"/>
      <c r="Q12" s="9"/>
      <c r="R12" s="7"/>
      <c r="S12" s="7"/>
      <c r="T12" s="11">
        <f t="shared" si="0"/>
        <v>58</v>
      </c>
      <c r="U12" s="11" t="str">
        <f t="shared" si="1"/>
        <v>E</v>
      </c>
    </row>
    <row r="13" spans="1:22" ht="12.75">
      <c r="A13" s="9" t="str">
        <f>B_spisak!I7</f>
        <v>6/2018</v>
      </c>
      <c r="B13" s="6" t="str">
        <f>B_spisak!J7</f>
        <v>Sredović Una</v>
      </c>
      <c r="C13" s="7"/>
      <c r="D13" s="8"/>
      <c r="E13" s="8"/>
      <c r="F13" s="7"/>
      <c r="G13" s="7"/>
      <c r="H13" s="7"/>
      <c r="I13" s="9">
        <v>11</v>
      </c>
      <c r="J13" s="9">
        <v>2</v>
      </c>
      <c r="K13" s="9"/>
      <c r="L13" s="9">
        <v>19</v>
      </c>
      <c r="M13" s="9">
        <v>2</v>
      </c>
      <c r="N13" s="9"/>
      <c r="O13" s="10">
        <v>26</v>
      </c>
      <c r="P13" s="10"/>
      <c r="Q13" s="9"/>
      <c r="R13" s="7"/>
      <c r="S13" s="7"/>
      <c r="T13" s="11">
        <f t="shared" si="0"/>
        <v>26</v>
      </c>
      <c r="U13" s="11" t="str">
        <f t="shared" si="1"/>
        <v>F</v>
      </c>
      <c r="V13" s="61"/>
    </row>
    <row r="14" spans="1:21" ht="12.75">
      <c r="A14" s="9" t="str">
        <f>B_spisak!I8</f>
        <v>7/2018</v>
      </c>
      <c r="B14" s="6" t="str">
        <f>B_spisak!J8</f>
        <v>Jelić Ljiljana</v>
      </c>
      <c r="C14" s="7"/>
      <c r="D14" s="8"/>
      <c r="E14" s="8"/>
      <c r="F14" s="7"/>
      <c r="G14" s="7"/>
      <c r="H14" s="7"/>
      <c r="I14" s="9">
        <v>12</v>
      </c>
      <c r="J14" s="9">
        <v>5</v>
      </c>
      <c r="K14" s="9"/>
      <c r="L14" s="9">
        <v>11</v>
      </c>
      <c r="M14" s="9">
        <v>2</v>
      </c>
      <c r="N14" s="9"/>
      <c r="O14" s="10">
        <v>22</v>
      </c>
      <c r="P14" s="10"/>
      <c r="Q14" s="9"/>
      <c r="R14" s="7"/>
      <c r="S14" s="7"/>
      <c r="T14" s="11">
        <f t="shared" si="0"/>
        <v>22</v>
      </c>
      <c r="U14" s="11" t="str">
        <f t="shared" si="1"/>
        <v>F</v>
      </c>
    </row>
    <row r="15" spans="1:21" ht="12.75">
      <c r="A15" s="9" t="str">
        <f>B_spisak!I9</f>
        <v>8/2018</v>
      </c>
      <c r="B15" s="6" t="str">
        <f>B_spisak!J9</f>
        <v>Đurić Jovan</v>
      </c>
      <c r="C15" s="7"/>
      <c r="D15" s="8"/>
      <c r="E15" s="8"/>
      <c r="F15" s="7"/>
      <c r="G15" s="7"/>
      <c r="H15" s="7"/>
      <c r="I15" s="9">
        <v>45</v>
      </c>
      <c r="J15" s="9">
        <v>6</v>
      </c>
      <c r="K15" s="9"/>
      <c r="L15" s="9"/>
      <c r="M15" s="9"/>
      <c r="N15" s="9"/>
      <c r="O15" s="10">
        <v>56</v>
      </c>
      <c r="P15" s="10"/>
      <c r="Q15" s="9"/>
      <c r="R15" s="7"/>
      <c r="S15" s="7"/>
      <c r="T15" s="11">
        <f t="shared" si="0"/>
        <v>56</v>
      </c>
      <c r="U15" s="11" t="str">
        <f t="shared" si="1"/>
        <v>E</v>
      </c>
    </row>
    <row r="16" spans="1:21" ht="12.75">
      <c r="A16" s="9" t="str">
        <f>B_spisak!I10</f>
        <v>9/2018</v>
      </c>
      <c r="B16" s="6" t="str">
        <f>B_spisak!J10</f>
        <v>Čukić Tamara</v>
      </c>
      <c r="C16" s="7"/>
      <c r="D16" s="8"/>
      <c r="E16" s="8"/>
      <c r="F16" s="7"/>
      <c r="G16" s="7"/>
      <c r="H16" s="7"/>
      <c r="I16" s="9">
        <v>21</v>
      </c>
      <c r="J16" s="9">
        <v>2</v>
      </c>
      <c r="K16" s="9"/>
      <c r="L16" s="9">
        <v>32</v>
      </c>
      <c r="M16" s="9">
        <v>6</v>
      </c>
      <c r="N16" s="9"/>
      <c r="O16" s="10">
        <v>43</v>
      </c>
      <c r="P16" s="10"/>
      <c r="Q16" s="9"/>
      <c r="R16" s="7"/>
      <c r="S16" s="7"/>
      <c r="T16" s="11">
        <f t="shared" si="0"/>
        <v>43</v>
      </c>
      <c r="U16" s="11" t="str">
        <f t="shared" si="1"/>
        <v>F</v>
      </c>
    </row>
    <row r="17" spans="1:21" ht="12.75">
      <c r="A17" s="9" t="str">
        <f>B_spisak!I11</f>
        <v>10/2018</v>
      </c>
      <c r="B17" s="6" t="str">
        <f>B_spisak!J11</f>
        <v>Čolović Valerija</v>
      </c>
      <c r="C17" s="7"/>
      <c r="D17" s="8"/>
      <c r="E17" s="8"/>
      <c r="F17" s="7"/>
      <c r="G17" s="7"/>
      <c r="H17" s="7"/>
      <c r="I17" s="9">
        <v>8</v>
      </c>
      <c r="J17" s="9">
        <v>3</v>
      </c>
      <c r="K17" s="9"/>
      <c r="L17" s="9">
        <v>14</v>
      </c>
      <c r="M17" s="69"/>
      <c r="N17" s="69" t="s">
        <v>330</v>
      </c>
      <c r="O17" s="10">
        <v>22</v>
      </c>
      <c r="P17" s="10"/>
      <c r="Q17" s="9"/>
      <c r="R17" s="7"/>
      <c r="S17" s="7"/>
      <c r="T17" s="11">
        <f t="shared" si="0"/>
        <v>22</v>
      </c>
      <c r="U17" s="11" t="str">
        <f t="shared" si="1"/>
        <v>F</v>
      </c>
    </row>
    <row r="18" spans="1:21" ht="12.75">
      <c r="A18" s="9" t="str">
        <f>B_spisak!I12</f>
        <v>11/2018</v>
      </c>
      <c r="B18" s="6" t="str">
        <f>B_spisak!J12</f>
        <v>Kovačević Nemanja</v>
      </c>
      <c r="C18" s="7"/>
      <c r="D18" s="8"/>
      <c r="E18" s="8"/>
      <c r="F18" s="7"/>
      <c r="G18" s="7"/>
      <c r="H18" s="7"/>
      <c r="I18" s="9">
        <v>18</v>
      </c>
      <c r="J18" s="9">
        <v>0</v>
      </c>
      <c r="K18" s="9"/>
      <c r="L18" s="9">
        <v>13</v>
      </c>
      <c r="M18" s="9">
        <v>0</v>
      </c>
      <c r="N18" s="9"/>
      <c r="O18" s="10">
        <v>23</v>
      </c>
      <c r="P18" s="10"/>
      <c r="Q18" s="9"/>
      <c r="R18" s="7"/>
      <c r="S18" s="7"/>
      <c r="T18" s="11">
        <f t="shared" si="0"/>
        <v>23</v>
      </c>
      <c r="U18" s="11" t="str">
        <f t="shared" si="1"/>
        <v>F</v>
      </c>
    </row>
    <row r="19" spans="1:21" ht="12.75">
      <c r="A19" s="9" t="str">
        <f>B_spisak!I13</f>
        <v>12/2018</v>
      </c>
      <c r="B19" s="6" t="str">
        <f>B_spisak!J13</f>
        <v>Laban Maša</v>
      </c>
      <c r="C19" s="7"/>
      <c r="D19" s="8"/>
      <c r="E19" s="8"/>
      <c r="F19" s="7"/>
      <c r="G19" s="7"/>
      <c r="H19" s="7"/>
      <c r="I19" s="9">
        <v>20</v>
      </c>
      <c r="J19" s="9">
        <v>0</v>
      </c>
      <c r="K19" s="9"/>
      <c r="L19" s="9">
        <v>20</v>
      </c>
      <c r="M19" s="9">
        <v>5</v>
      </c>
      <c r="N19" s="9"/>
      <c r="O19" s="10">
        <v>30</v>
      </c>
      <c r="P19" s="10"/>
      <c r="Q19" s="9"/>
      <c r="R19" s="7"/>
      <c r="S19" s="7"/>
      <c r="T19" s="11">
        <f t="shared" si="0"/>
        <v>30</v>
      </c>
      <c r="U19" s="11" t="str">
        <f t="shared" si="1"/>
        <v>F</v>
      </c>
    </row>
    <row r="20" spans="1:21" ht="12.75">
      <c r="A20" s="9" t="str">
        <f>B_spisak!I14</f>
        <v>13/2018</v>
      </c>
      <c r="B20" s="6" t="str">
        <f>B_spisak!J14</f>
        <v>Milikić Luka</v>
      </c>
      <c r="C20" s="7"/>
      <c r="D20" s="8"/>
      <c r="E20" s="8"/>
      <c r="F20" s="7"/>
      <c r="G20" s="7"/>
      <c r="H20" s="7"/>
      <c r="I20" s="9">
        <v>30</v>
      </c>
      <c r="J20" s="9">
        <v>2</v>
      </c>
      <c r="K20" s="9"/>
      <c r="L20" s="9">
        <v>32</v>
      </c>
      <c r="M20" s="9">
        <v>6</v>
      </c>
      <c r="N20" s="9"/>
      <c r="O20" s="10">
        <v>43</v>
      </c>
      <c r="P20" s="10"/>
      <c r="Q20" s="9"/>
      <c r="R20" s="7"/>
      <c r="S20" s="7"/>
      <c r="T20" s="11">
        <f t="shared" si="0"/>
        <v>43</v>
      </c>
      <c r="U20" s="11" t="str">
        <f t="shared" si="1"/>
        <v>F</v>
      </c>
    </row>
    <row r="21" spans="1:21" ht="12.75">
      <c r="A21" s="9" t="str">
        <f>B_spisak!I15</f>
        <v>14/2018</v>
      </c>
      <c r="B21" s="6" t="str">
        <f>B_spisak!J15</f>
        <v>Duković Danica</v>
      </c>
      <c r="C21" s="7"/>
      <c r="D21" s="8"/>
      <c r="E21" s="8"/>
      <c r="F21" s="7"/>
      <c r="G21" s="7"/>
      <c r="H21" s="7"/>
      <c r="I21" s="9">
        <v>21</v>
      </c>
      <c r="J21" s="9">
        <v>7</v>
      </c>
      <c r="K21" s="9"/>
      <c r="L21" s="9">
        <v>25</v>
      </c>
      <c r="M21" s="9">
        <v>10</v>
      </c>
      <c r="N21" s="9"/>
      <c r="O21" s="10">
        <v>40</v>
      </c>
      <c r="P21" s="10"/>
      <c r="Q21" s="9"/>
      <c r="R21" s="7"/>
      <c r="S21" s="7"/>
      <c r="T21" s="11">
        <f t="shared" si="0"/>
        <v>40</v>
      </c>
      <c r="U21" s="11" t="str">
        <f t="shared" si="1"/>
        <v>F</v>
      </c>
    </row>
    <row r="22" spans="1:21" ht="12.75">
      <c r="A22" s="9" t="str">
        <f>B_spisak!I16</f>
        <v>15/2018</v>
      </c>
      <c r="B22" s="6" t="str">
        <f>B_spisak!J16</f>
        <v>Vukojičić Ana</v>
      </c>
      <c r="C22" s="7"/>
      <c r="D22" s="8"/>
      <c r="E22" s="8"/>
      <c r="F22" s="7"/>
      <c r="G22" s="7"/>
      <c r="H22" s="7"/>
      <c r="I22" s="9">
        <v>34</v>
      </c>
      <c r="J22" s="9">
        <v>7</v>
      </c>
      <c r="K22" s="9"/>
      <c r="L22" s="9"/>
      <c r="M22" s="9"/>
      <c r="N22" s="9"/>
      <c r="O22" s="10">
        <v>46</v>
      </c>
      <c r="P22" s="10"/>
      <c r="Q22" s="9"/>
      <c r="R22" s="7"/>
      <c r="S22" s="7"/>
      <c r="T22" s="11">
        <f t="shared" si="0"/>
        <v>46</v>
      </c>
      <c r="U22" s="11" t="str">
        <f t="shared" si="1"/>
        <v>F</v>
      </c>
    </row>
    <row r="23" spans="1:21" ht="12.75">
      <c r="A23" s="9" t="str">
        <f>B_spisak!I17</f>
        <v>16/2018</v>
      </c>
      <c r="B23" s="6" t="str">
        <f>B_spisak!J17</f>
        <v>Poleksić Radojka</v>
      </c>
      <c r="C23" s="7"/>
      <c r="D23" s="8"/>
      <c r="E23" s="8"/>
      <c r="F23" s="7"/>
      <c r="G23" s="7"/>
      <c r="H23" s="7"/>
      <c r="I23" s="9">
        <v>44</v>
      </c>
      <c r="J23" s="9">
        <v>5</v>
      </c>
      <c r="K23" s="9"/>
      <c r="L23" s="9"/>
      <c r="M23" s="9"/>
      <c r="N23" s="9"/>
      <c r="O23" s="10">
        <v>54</v>
      </c>
      <c r="P23" s="10"/>
      <c r="Q23" s="9"/>
      <c r="R23" s="7"/>
      <c r="S23" s="7"/>
      <c r="T23" s="11">
        <f t="shared" si="0"/>
        <v>54</v>
      </c>
      <c r="U23" s="11" t="str">
        <f t="shared" si="1"/>
        <v>E</v>
      </c>
    </row>
    <row r="24" spans="1:21" ht="12.75">
      <c r="A24" s="9" t="str">
        <f>B_spisak!I18</f>
        <v>17/2018</v>
      </c>
      <c r="B24" s="6" t="str">
        <f>B_spisak!J18</f>
        <v>Muratović Tatjana</v>
      </c>
      <c r="C24" s="7"/>
      <c r="D24" s="8"/>
      <c r="E24" s="8"/>
      <c r="F24" s="7"/>
      <c r="G24" s="7"/>
      <c r="H24" s="7"/>
      <c r="I24" s="9">
        <v>10</v>
      </c>
      <c r="J24" s="9">
        <v>0</v>
      </c>
      <c r="K24" s="9"/>
      <c r="L24" s="9">
        <v>25</v>
      </c>
      <c r="M24" s="9">
        <v>4</v>
      </c>
      <c r="N24" s="9"/>
      <c r="O24" s="10">
        <v>34</v>
      </c>
      <c r="P24" s="10"/>
      <c r="Q24" s="9"/>
      <c r="R24" s="7"/>
      <c r="S24" s="7"/>
      <c r="T24" s="11">
        <f t="shared" si="0"/>
        <v>34</v>
      </c>
      <c r="U24" s="11" t="str">
        <f t="shared" si="1"/>
        <v>F</v>
      </c>
    </row>
    <row r="25" spans="1:21" ht="12.75">
      <c r="A25" s="9" t="str">
        <f>B_spisak!I19</f>
        <v>18/2018</v>
      </c>
      <c r="B25" s="6" t="str">
        <f>B_spisak!J19</f>
        <v>Došljak Marija</v>
      </c>
      <c r="C25" s="7"/>
      <c r="D25" s="8"/>
      <c r="E25" s="8"/>
      <c r="F25" s="7"/>
      <c r="G25" s="7"/>
      <c r="H25" s="7"/>
      <c r="I25" s="9">
        <v>46</v>
      </c>
      <c r="J25" s="9">
        <v>10</v>
      </c>
      <c r="K25" s="9"/>
      <c r="L25" s="9"/>
      <c r="M25" s="9"/>
      <c r="N25" s="9"/>
      <c r="O25" s="10">
        <v>60</v>
      </c>
      <c r="P25" s="10"/>
      <c r="Q25" s="9"/>
      <c r="R25" s="7"/>
      <c r="S25" s="7"/>
      <c r="T25" s="11">
        <f t="shared" si="0"/>
        <v>60</v>
      </c>
      <c r="U25" s="11" t="str">
        <f t="shared" si="1"/>
        <v>D</v>
      </c>
    </row>
    <row r="26" spans="1:21" ht="12.75">
      <c r="A26" s="9" t="str">
        <f>B_spisak!I20</f>
        <v>19/2018</v>
      </c>
      <c r="B26" s="6" t="str">
        <f>B_spisak!J20</f>
        <v>Kosović Milena</v>
      </c>
      <c r="C26" s="7"/>
      <c r="D26" s="8"/>
      <c r="E26" s="8"/>
      <c r="F26" s="7"/>
      <c r="G26" s="7"/>
      <c r="H26" s="7"/>
      <c r="I26" s="9">
        <v>25</v>
      </c>
      <c r="J26" s="9">
        <v>0</v>
      </c>
      <c r="K26" s="9"/>
      <c r="L26" s="9">
        <v>20</v>
      </c>
      <c r="M26" s="9">
        <v>6</v>
      </c>
      <c r="N26" s="9"/>
      <c r="O26" s="10">
        <v>36</v>
      </c>
      <c r="P26" s="10"/>
      <c r="Q26" s="9"/>
      <c r="R26" s="7"/>
      <c r="S26" s="7"/>
      <c r="T26" s="11">
        <f t="shared" si="0"/>
        <v>36</v>
      </c>
      <c r="U26" s="11" t="str">
        <f t="shared" si="1"/>
        <v>F</v>
      </c>
    </row>
    <row r="27" spans="1:21" ht="12.75">
      <c r="A27" s="9" t="str">
        <f>B_spisak!I21</f>
        <v>20/2018</v>
      </c>
      <c r="B27" s="6" t="str">
        <f>B_spisak!J21</f>
        <v>Petričić Bane</v>
      </c>
      <c r="C27" s="7"/>
      <c r="D27" s="8"/>
      <c r="E27" s="8"/>
      <c r="F27" s="7"/>
      <c r="G27" s="7"/>
      <c r="H27" s="7"/>
      <c r="I27" s="9">
        <v>38</v>
      </c>
      <c r="J27" s="9">
        <v>5</v>
      </c>
      <c r="K27" s="9"/>
      <c r="L27" s="9">
        <v>33</v>
      </c>
      <c r="M27" s="9">
        <v>5</v>
      </c>
      <c r="N27" s="9"/>
      <c r="O27" s="10">
        <v>48</v>
      </c>
      <c r="P27" s="10"/>
      <c r="Q27" s="9"/>
      <c r="R27" s="7"/>
      <c r="S27" s="7"/>
      <c r="T27" s="11">
        <f t="shared" si="0"/>
        <v>48</v>
      </c>
      <c r="U27" s="11" t="str">
        <f t="shared" si="1"/>
        <v>F</v>
      </c>
    </row>
    <row r="28" spans="1:21" ht="12.75">
      <c r="A28" s="9" t="str">
        <f>B_spisak!I22</f>
        <v>21/2018</v>
      </c>
      <c r="B28" s="6" t="str">
        <f>B_spisak!J22</f>
        <v>Kandić Svetlana</v>
      </c>
      <c r="C28" s="7"/>
      <c r="D28" s="8"/>
      <c r="E28" s="8"/>
      <c r="F28" s="7"/>
      <c r="G28" s="7"/>
      <c r="H28" s="7"/>
      <c r="I28" s="9">
        <v>16</v>
      </c>
      <c r="J28" s="9">
        <v>0</v>
      </c>
      <c r="K28" s="9"/>
      <c r="L28" s="9">
        <v>14</v>
      </c>
      <c r="M28" s="9">
        <v>0</v>
      </c>
      <c r="N28" s="9"/>
      <c r="O28" s="10">
        <v>21</v>
      </c>
      <c r="P28" s="10"/>
      <c r="Q28" s="9"/>
      <c r="R28" s="7"/>
      <c r="S28" s="7"/>
      <c r="T28" s="11">
        <f t="shared" si="0"/>
        <v>21</v>
      </c>
      <c r="U28" s="11" t="str">
        <f t="shared" si="1"/>
        <v>F</v>
      </c>
    </row>
    <row r="29" spans="1:21" ht="12.75">
      <c r="A29" s="9" t="str">
        <f>B_spisak!I23</f>
        <v>22/2018</v>
      </c>
      <c r="B29" s="6" t="str">
        <f>B_spisak!J23</f>
        <v>Šabović Dajla</v>
      </c>
      <c r="C29" s="7"/>
      <c r="D29" s="8"/>
      <c r="E29" s="8"/>
      <c r="F29" s="7"/>
      <c r="G29" s="7"/>
      <c r="H29" s="7"/>
      <c r="I29" s="9">
        <v>7</v>
      </c>
      <c r="J29" s="9">
        <v>8</v>
      </c>
      <c r="K29" s="9"/>
      <c r="L29" s="9">
        <v>17</v>
      </c>
      <c r="M29" s="9">
        <v>3</v>
      </c>
      <c r="N29" s="9"/>
      <c r="O29" s="10">
        <v>30</v>
      </c>
      <c r="P29" s="10"/>
      <c r="Q29" s="9"/>
      <c r="R29" s="7"/>
      <c r="S29" s="7"/>
      <c r="T29" s="11">
        <f t="shared" si="0"/>
        <v>30</v>
      </c>
      <c r="U29" s="11" t="str">
        <f t="shared" si="1"/>
        <v>F</v>
      </c>
    </row>
    <row r="30" spans="1:21" ht="12.75">
      <c r="A30" s="9" t="str">
        <f>B_spisak!I24</f>
        <v>23/2018</v>
      </c>
      <c r="B30" s="6" t="str">
        <f>B_spisak!J24</f>
        <v>Bulatović Bogić</v>
      </c>
      <c r="C30" s="7"/>
      <c r="D30" s="8"/>
      <c r="E30" s="8"/>
      <c r="F30" s="7"/>
      <c r="G30" s="7"/>
      <c r="H30" s="7"/>
      <c r="I30" s="9">
        <v>16</v>
      </c>
      <c r="J30" s="9">
        <v>8</v>
      </c>
      <c r="K30" s="9"/>
      <c r="L30" s="9">
        <v>22</v>
      </c>
      <c r="M30" s="9">
        <v>2</v>
      </c>
      <c r="N30" s="9"/>
      <c r="O30" s="10">
        <v>35</v>
      </c>
      <c r="P30" s="10"/>
      <c r="Q30" s="9"/>
      <c r="R30" s="7"/>
      <c r="S30" s="7"/>
      <c r="T30" s="11">
        <f t="shared" si="0"/>
        <v>35</v>
      </c>
      <c r="U30" s="11" t="str">
        <f t="shared" si="1"/>
        <v>F</v>
      </c>
    </row>
    <row r="31" spans="1:21" ht="12.75">
      <c r="A31" s="9" t="str">
        <f>B_spisak!I25</f>
        <v>24/2018</v>
      </c>
      <c r="B31" s="6" t="str">
        <f>B_spisak!J25</f>
        <v>Mrvaljević Dragana</v>
      </c>
      <c r="C31" s="7"/>
      <c r="D31" s="8"/>
      <c r="E31" s="8"/>
      <c r="F31" s="7"/>
      <c r="G31" s="7"/>
      <c r="H31" s="7"/>
      <c r="I31" s="9">
        <v>31</v>
      </c>
      <c r="J31" s="9">
        <v>2</v>
      </c>
      <c r="K31" s="9"/>
      <c r="L31" s="69">
        <v>38</v>
      </c>
      <c r="M31" s="9">
        <v>2</v>
      </c>
      <c r="N31" s="9"/>
      <c r="O31" s="10">
        <v>45</v>
      </c>
      <c r="P31" s="10"/>
      <c r="Q31" s="9"/>
      <c r="R31" s="7"/>
      <c r="S31" s="7"/>
      <c r="T31" s="11">
        <f t="shared" si="0"/>
        <v>45</v>
      </c>
      <c r="U31" s="11" t="str">
        <f t="shared" si="1"/>
        <v>F</v>
      </c>
    </row>
    <row r="32" spans="1:21" ht="12.75">
      <c r="A32" s="9" t="str">
        <f>B_spisak!I26</f>
        <v>25/2018</v>
      </c>
      <c r="B32" s="6" t="str">
        <f>B_spisak!J26</f>
        <v>Ivanović Ana</v>
      </c>
      <c r="C32" s="7"/>
      <c r="D32" s="8"/>
      <c r="E32" s="8"/>
      <c r="F32" s="7"/>
      <c r="G32" s="7"/>
      <c r="H32" s="7"/>
      <c r="I32" s="9">
        <v>17</v>
      </c>
      <c r="J32" s="9">
        <v>3</v>
      </c>
      <c r="K32" s="9"/>
      <c r="L32" s="9">
        <v>22</v>
      </c>
      <c r="M32" s="9">
        <v>1</v>
      </c>
      <c r="N32" s="9"/>
      <c r="O32" s="10">
        <v>30</v>
      </c>
      <c r="P32" s="10"/>
      <c r="Q32" s="9"/>
      <c r="R32" s="7"/>
      <c r="S32" s="7"/>
      <c r="T32" s="7">
        <f t="shared" si="0"/>
        <v>30</v>
      </c>
      <c r="U32" s="11" t="str">
        <f t="shared" si="1"/>
        <v>F</v>
      </c>
    </row>
    <row r="33" spans="1:21" ht="12.75">
      <c r="A33" s="9" t="str">
        <f>B_spisak!I27</f>
        <v>26/2018</v>
      </c>
      <c r="B33" s="6" t="str">
        <f>B_spisak!J27</f>
        <v>Hajduković Jelena</v>
      </c>
      <c r="C33" s="7"/>
      <c r="D33" s="8"/>
      <c r="E33" s="8"/>
      <c r="F33" s="7"/>
      <c r="G33" s="7"/>
      <c r="H33" s="7"/>
      <c r="I33" s="9">
        <v>19</v>
      </c>
      <c r="J33" s="9">
        <v>7</v>
      </c>
      <c r="K33" s="9"/>
      <c r="L33" s="9"/>
      <c r="M33" s="9"/>
      <c r="N33" s="9"/>
      <c r="O33" s="10">
        <v>31</v>
      </c>
      <c r="P33" s="10"/>
      <c r="Q33" s="9"/>
      <c r="R33" s="7"/>
      <c r="S33" s="7"/>
      <c r="T33" s="7">
        <f t="shared" si="0"/>
        <v>31</v>
      </c>
      <c r="U33" s="11" t="str">
        <f t="shared" si="1"/>
        <v>F</v>
      </c>
    </row>
    <row r="34" spans="1:21" ht="12.75">
      <c r="A34" s="9" t="str">
        <f>B_spisak!I28</f>
        <v>27/2018</v>
      </c>
      <c r="B34" s="6" t="str">
        <f>B_spisak!J28</f>
        <v>Cerović Jovana</v>
      </c>
      <c r="C34" s="7"/>
      <c r="D34" s="8"/>
      <c r="E34" s="8"/>
      <c r="F34" s="7"/>
      <c r="G34" s="7"/>
      <c r="H34" s="7"/>
      <c r="I34" s="9">
        <v>25</v>
      </c>
      <c r="J34" s="9">
        <v>5</v>
      </c>
      <c r="K34" s="9"/>
      <c r="L34" s="9">
        <v>28</v>
      </c>
      <c r="M34" s="9">
        <v>4</v>
      </c>
      <c r="N34" s="9"/>
      <c r="O34" s="10">
        <v>38</v>
      </c>
      <c r="P34" s="10"/>
      <c r="Q34" s="9"/>
      <c r="R34" s="7"/>
      <c r="S34" s="7"/>
      <c r="T34" s="7">
        <f t="shared" si="0"/>
        <v>38</v>
      </c>
      <c r="U34" s="11" t="str">
        <f t="shared" si="1"/>
        <v>F</v>
      </c>
    </row>
    <row r="35" spans="1:21" ht="12.75">
      <c r="A35" s="9" t="str">
        <f>B_spisak!I29</f>
        <v>28/2018</v>
      </c>
      <c r="B35" s="6" t="str">
        <f>B_spisak!J29</f>
        <v>Mijanović Radoman</v>
      </c>
      <c r="C35" s="7"/>
      <c r="D35" s="8"/>
      <c r="E35" s="8"/>
      <c r="F35" s="7"/>
      <c r="G35" s="7"/>
      <c r="H35" s="7"/>
      <c r="I35" s="9">
        <v>14</v>
      </c>
      <c r="J35" s="9">
        <v>1</v>
      </c>
      <c r="K35" s="9"/>
      <c r="L35" s="9">
        <v>28</v>
      </c>
      <c r="M35" s="9">
        <v>5</v>
      </c>
      <c r="N35" s="9"/>
      <c r="O35" s="10">
        <v>38</v>
      </c>
      <c r="P35" s="10"/>
      <c r="Q35" s="9"/>
      <c r="R35" s="7"/>
      <c r="S35" s="7"/>
      <c r="T35" s="7">
        <f t="shared" si="0"/>
        <v>38</v>
      </c>
      <c r="U35" s="11" t="str">
        <f t="shared" si="1"/>
        <v>F</v>
      </c>
    </row>
    <row r="36" spans="1:21" ht="12.75">
      <c r="A36" s="9" t="str">
        <f>B_spisak!I30</f>
        <v>29/2018</v>
      </c>
      <c r="B36" s="6" t="str">
        <f>B_spisak!J30</f>
        <v>Leković Jovana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>
        <f t="shared" si="0"/>
        <v>0</v>
      </c>
      <c r="U36" s="11" t="str">
        <f t="shared" si="1"/>
        <v>F</v>
      </c>
    </row>
    <row r="37" spans="1:21" ht="12.75">
      <c r="A37" s="9" t="str">
        <f>B_spisak!I31</f>
        <v>30/2018</v>
      </c>
      <c r="B37" s="6" t="str">
        <f>B_spisak!J31</f>
        <v>Gajović Marija</v>
      </c>
      <c r="C37" s="7"/>
      <c r="D37" s="8"/>
      <c r="E37" s="8"/>
      <c r="F37" s="7"/>
      <c r="G37" s="7"/>
      <c r="H37" s="7"/>
      <c r="I37" s="9">
        <v>19</v>
      </c>
      <c r="J37" s="9">
        <v>2</v>
      </c>
      <c r="K37" s="9"/>
      <c r="L37" s="9">
        <v>12</v>
      </c>
      <c r="M37" s="9">
        <v>1</v>
      </c>
      <c r="N37" s="9"/>
      <c r="O37" s="10">
        <v>26</v>
      </c>
      <c r="P37" s="10"/>
      <c r="Q37" s="9"/>
      <c r="R37" s="7"/>
      <c r="S37" s="7"/>
      <c r="T37" s="7">
        <f t="shared" si="0"/>
        <v>26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162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 t="str">
        <f>B_spisak!I32</f>
        <v>31/2018</v>
      </c>
      <c r="B47" s="6" t="str">
        <f>B_spisak!J32</f>
        <v>Martinović Mato</v>
      </c>
      <c r="C47" s="7"/>
      <c r="D47" s="8"/>
      <c r="E47" s="8"/>
      <c r="F47" s="7"/>
      <c r="G47" s="7"/>
      <c r="H47" s="7"/>
      <c r="I47" s="9">
        <v>12</v>
      </c>
      <c r="J47" s="9">
        <v>2</v>
      </c>
      <c r="K47" s="9"/>
      <c r="L47" s="9">
        <v>15</v>
      </c>
      <c r="M47" s="9">
        <v>1</v>
      </c>
      <c r="N47" s="9"/>
      <c r="O47" s="10">
        <v>22</v>
      </c>
      <c r="P47" s="10"/>
      <c r="Q47" s="9"/>
      <c r="R47" s="7"/>
      <c r="S47" s="7"/>
      <c r="T47" s="11">
        <f aca="true" t="shared" si="2" ref="T47:T54">SUM(D47:E47,O47,P47,MAX(R47,S47))</f>
        <v>22</v>
      </c>
      <c r="U47" s="11" t="str">
        <f aca="true" t="shared" si="3" ref="U47:U54">IF(T47&gt;89,"A",IF(T47&gt;79,"B",IF(T47&gt;69,"C",IF(T47&gt;59,"D",IF(T47&gt;49,"E","F")))))</f>
        <v>F</v>
      </c>
    </row>
    <row r="48" spans="1:21" ht="12.75">
      <c r="A48" s="69" t="str">
        <f>B_spisak!I33</f>
        <v>32/2018</v>
      </c>
      <c r="B48" s="6" t="str">
        <f>B_spisak!J33</f>
        <v>Uskoković Milica</v>
      </c>
      <c r="C48" s="7"/>
      <c r="D48" s="8"/>
      <c r="E48" s="8"/>
      <c r="F48" s="7"/>
      <c r="G48" s="7"/>
      <c r="H48" s="7"/>
      <c r="I48" s="9">
        <v>23</v>
      </c>
      <c r="J48" s="9">
        <v>10</v>
      </c>
      <c r="K48" s="9"/>
      <c r="L48" s="9">
        <v>26</v>
      </c>
      <c r="M48" s="9">
        <v>8</v>
      </c>
      <c r="N48" s="9"/>
      <c r="O48" s="10">
        <v>41</v>
      </c>
      <c r="P48" s="10"/>
      <c r="Q48" s="9"/>
      <c r="R48" s="7"/>
      <c r="S48" s="7"/>
      <c r="T48" s="11">
        <f t="shared" si="2"/>
        <v>41</v>
      </c>
      <c r="U48" s="11" t="str">
        <f t="shared" si="3"/>
        <v>F</v>
      </c>
    </row>
    <row r="49" spans="1:21" ht="12.75">
      <c r="A49" s="69" t="str">
        <f>B_spisak!I34</f>
        <v>33/2018</v>
      </c>
      <c r="B49" s="6" t="str">
        <f>B_spisak!J34</f>
        <v>Ilić Anja</v>
      </c>
      <c r="C49" s="7"/>
      <c r="D49" s="8"/>
      <c r="E49" s="8"/>
      <c r="F49" s="7"/>
      <c r="G49" s="7"/>
      <c r="H49" s="7"/>
      <c r="I49" s="9">
        <v>14</v>
      </c>
      <c r="J49" s="9">
        <v>8</v>
      </c>
      <c r="K49" s="9"/>
      <c r="L49" s="9"/>
      <c r="M49" s="9"/>
      <c r="N49" s="9"/>
      <c r="O49" s="10">
        <v>27</v>
      </c>
      <c r="P49" s="10"/>
      <c r="Q49" s="9"/>
      <c r="R49" s="7"/>
      <c r="S49" s="7"/>
      <c r="T49" s="11">
        <f t="shared" si="2"/>
        <v>27</v>
      </c>
      <c r="U49" s="11" t="str">
        <f t="shared" si="3"/>
        <v>F</v>
      </c>
    </row>
    <row r="50" spans="1:21" ht="12.75">
      <c r="A50" s="69" t="str">
        <f>B_spisak!I35</f>
        <v>34/2018</v>
      </c>
      <c r="B50" s="6" t="str">
        <f>B_spisak!J35</f>
        <v>Seidović Stela</v>
      </c>
      <c r="C50" s="7"/>
      <c r="D50" s="8"/>
      <c r="E50" s="8"/>
      <c r="F50" s="7"/>
      <c r="G50" s="7"/>
      <c r="H50" s="7"/>
      <c r="I50" s="9">
        <v>1</v>
      </c>
      <c r="J50" s="9">
        <v>0</v>
      </c>
      <c r="K50" s="9"/>
      <c r="L50" s="9"/>
      <c r="M50" s="9"/>
      <c r="N50" s="9"/>
      <c r="O50" s="10">
        <v>6</v>
      </c>
      <c r="P50" s="10"/>
      <c r="Q50" s="9"/>
      <c r="R50" s="7"/>
      <c r="S50" s="7"/>
      <c r="T50" s="11">
        <f t="shared" si="2"/>
        <v>6</v>
      </c>
      <c r="U50" s="11" t="str">
        <f t="shared" si="3"/>
        <v>F</v>
      </c>
    </row>
    <row r="51" spans="1:21" ht="12.75">
      <c r="A51" s="69" t="str">
        <f>B_spisak!I36</f>
        <v>35/2018</v>
      </c>
      <c r="B51" s="6" t="str">
        <f>B_spisak!J36</f>
        <v>Perišić Jovana</v>
      </c>
      <c r="C51" s="7"/>
      <c r="D51" s="8"/>
      <c r="E51" s="8"/>
      <c r="F51" s="7"/>
      <c r="G51" s="7"/>
      <c r="H51" s="7"/>
      <c r="I51" s="9">
        <v>37</v>
      </c>
      <c r="J51" s="9">
        <v>10</v>
      </c>
      <c r="K51" s="9"/>
      <c r="L51" s="9"/>
      <c r="M51" s="9"/>
      <c r="N51" s="9"/>
      <c r="O51" s="10">
        <v>52</v>
      </c>
      <c r="P51" s="10"/>
      <c r="Q51" s="9"/>
      <c r="R51" s="7"/>
      <c r="S51" s="7"/>
      <c r="T51" s="11">
        <f t="shared" si="2"/>
        <v>52</v>
      </c>
      <c r="U51" s="11" t="str">
        <f t="shared" si="3"/>
        <v>E</v>
      </c>
    </row>
    <row r="52" spans="1:21" ht="12.75">
      <c r="A52" s="69" t="str">
        <f>B_spisak!I37</f>
        <v>36/2018</v>
      </c>
      <c r="B52" s="6" t="str">
        <f>B_spisak!J37</f>
        <v>Ivanović Aleksa</v>
      </c>
      <c r="C52" s="7"/>
      <c r="D52" s="8"/>
      <c r="E52" s="8"/>
      <c r="F52" s="7"/>
      <c r="G52" s="7"/>
      <c r="H52" s="7"/>
      <c r="I52" s="9">
        <v>13</v>
      </c>
      <c r="J52" s="9">
        <v>5</v>
      </c>
      <c r="K52" s="9"/>
      <c r="L52" s="9">
        <v>13</v>
      </c>
      <c r="M52" s="9">
        <v>1</v>
      </c>
      <c r="N52" s="9"/>
      <c r="O52" s="10">
        <v>23</v>
      </c>
      <c r="P52" s="10"/>
      <c r="Q52" s="9"/>
      <c r="R52" s="7"/>
      <c r="S52" s="7"/>
      <c r="T52" s="11">
        <f t="shared" si="2"/>
        <v>23</v>
      </c>
      <c r="U52" s="11" t="str">
        <f t="shared" si="3"/>
        <v>F</v>
      </c>
    </row>
    <row r="53" spans="1:21" ht="12.75">
      <c r="A53" s="69" t="str">
        <f>B_spisak!I38</f>
        <v>37/2018</v>
      </c>
      <c r="B53" s="6" t="str">
        <f>B_spisak!J38</f>
        <v>Dragaš Aleksandar</v>
      </c>
      <c r="C53" s="7"/>
      <c r="D53" s="8"/>
      <c r="E53" s="8"/>
      <c r="F53" s="7"/>
      <c r="G53" s="7"/>
      <c r="H53" s="7"/>
      <c r="I53" s="9">
        <v>14</v>
      </c>
      <c r="J53" s="9">
        <v>1</v>
      </c>
      <c r="K53" s="9"/>
      <c r="L53" s="9">
        <v>16</v>
      </c>
      <c r="M53" s="9">
        <v>5</v>
      </c>
      <c r="N53" s="9"/>
      <c r="O53" s="10">
        <v>26</v>
      </c>
      <c r="P53" s="10"/>
      <c r="Q53" s="9"/>
      <c r="R53" s="7"/>
      <c r="S53" s="7"/>
      <c r="T53" s="11">
        <f t="shared" si="2"/>
        <v>26</v>
      </c>
      <c r="U53" s="11" t="str">
        <f t="shared" si="3"/>
        <v>F</v>
      </c>
    </row>
    <row r="54" spans="1:21" ht="12.75">
      <c r="A54" s="69" t="str">
        <f>B_spisak!I39</f>
        <v>38/2018</v>
      </c>
      <c r="B54" s="6" t="str">
        <f>B_spisak!J39</f>
        <v>Furtula Žarko</v>
      </c>
      <c r="C54" s="7"/>
      <c r="D54" s="8"/>
      <c r="E54" s="8"/>
      <c r="F54" s="7"/>
      <c r="G54" s="7"/>
      <c r="H54" s="7"/>
      <c r="I54" s="9">
        <v>14</v>
      </c>
      <c r="J54" s="9">
        <v>0</v>
      </c>
      <c r="K54" s="9"/>
      <c r="L54" s="9">
        <v>15</v>
      </c>
      <c r="M54" s="9">
        <v>3</v>
      </c>
      <c r="N54" s="9"/>
      <c r="O54" s="10">
        <v>23</v>
      </c>
      <c r="P54" s="10"/>
      <c r="Q54" s="9"/>
      <c r="R54" s="7"/>
      <c r="S54" s="7"/>
      <c r="T54" s="11">
        <f t="shared" si="2"/>
        <v>23</v>
      </c>
      <c r="U54" s="11" t="str">
        <f t="shared" si="3"/>
        <v>F</v>
      </c>
    </row>
    <row r="55" spans="1:21" ht="12.75">
      <c r="A55" s="69" t="str">
        <f>B_spisak!I40</f>
        <v>39/2018</v>
      </c>
      <c r="B55" s="6" t="str">
        <f>B_spisak!J40</f>
        <v>Janković Petar</v>
      </c>
      <c r="C55" s="7"/>
      <c r="D55" s="8"/>
      <c r="E55" s="8"/>
      <c r="F55" s="7"/>
      <c r="G55" s="7"/>
      <c r="H55" s="7"/>
      <c r="I55" s="9">
        <v>40</v>
      </c>
      <c r="J55" s="9">
        <v>0</v>
      </c>
      <c r="K55" s="9"/>
      <c r="L55" s="9"/>
      <c r="M55" s="9"/>
      <c r="N55" s="9"/>
      <c r="O55" s="10">
        <v>45</v>
      </c>
      <c r="P55" s="10"/>
      <c r="Q55" s="9"/>
      <c r="R55" s="7"/>
      <c r="S55" s="7"/>
      <c r="T55" s="11">
        <f>SUM(D55:E55,O55,P55,MAX(R55,S55))</f>
        <v>45</v>
      </c>
      <c r="U55" s="11" t="str">
        <f>IF(T55&gt;89,"A",IF(T55&gt;79,"B",IF(T55&gt;69,"C",IF(T55&gt;59,"D",IF(T55&gt;49,"E","F")))))</f>
        <v>F</v>
      </c>
    </row>
    <row r="56" spans="1:21" ht="12.75">
      <c r="A56" s="69" t="str">
        <f>B_spisak!I41</f>
        <v>40/2018</v>
      </c>
      <c r="B56" s="6" t="str">
        <f>B_spisak!J41</f>
        <v>Vukadinović Hristijan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>SUM(D56:E56,O56,P56,MAX(R56,S56))</f>
        <v>0</v>
      </c>
      <c r="U56" s="11" t="str">
        <f>IF(T56&gt;89,"A",IF(T56&gt;79,"B",IF(T56&gt;69,"C",IF(T56&gt;59,"D",IF(T56&gt;49,"E","F")))))</f>
        <v>F</v>
      </c>
    </row>
    <row r="57" spans="1:21" ht="12.75">
      <c r="A57" s="69" t="str">
        <f>B_spisak!I42</f>
        <v>13/2017</v>
      </c>
      <c r="B57" s="6" t="str">
        <f>B_spisak!J42</f>
        <v>Danilović Bobana</v>
      </c>
      <c r="C57" s="7"/>
      <c r="D57" s="8"/>
      <c r="E57" s="8"/>
      <c r="F57" s="7"/>
      <c r="G57" s="7"/>
      <c r="H57" s="7"/>
      <c r="I57" s="9">
        <v>23</v>
      </c>
      <c r="J57" s="9">
        <v>0</v>
      </c>
      <c r="K57" s="9"/>
      <c r="L57" s="9">
        <v>15</v>
      </c>
      <c r="M57" s="9">
        <v>0</v>
      </c>
      <c r="N57" s="9"/>
      <c r="O57" s="10">
        <v>28</v>
      </c>
      <c r="P57" s="10"/>
      <c r="Q57" s="9"/>
      <c r="R57" s="7"/>
      <c r="S57" s="7"/>
      <c r="T57" s="11">
        <f>SUM(D57:E57,O57,P57,MAX(R57,S57))</f>
        <v>28</v>
      </c>
      <c r="U57" s="11" t="str">
        <f>IF(T57&gt;89,"A",IF(T57&gt;79,"B",IF(T57&gt;69,"C",IF(T57&gt;59,"D",IF(T57&gt;49,"E","F")))))</f>
        <v>F</v>
      </c>
    </row>
    <row r="58" spans="1:21" ht="12.75">
      <c r="A58" s="69" t="str">
        <f>B_spisak!I43</f>
        <v>21/2017</v>
      </c>
      <c r="B58" s="6" t="str">
        <f>B_spisak!J43</f>
        <v>Papović Milica</v>
      </c>
      <c r="C58" s="7"/>
      <c r="D58" s="8"/>
      <c r="E58" s="8"/>
      <c r="F58" s="7"/>
      <c r="G58" s="7"/>
      <c r="H58" s="7"/>
      <c r="I58" s="9"/>
      <c r="J58" s="9"/>
      <c r="K58" s="9"/>
      <c r="L58" s="9">
        <v>8</v>
      </c>
      <c r="M58" s="9">
        <v>0</v>
      </c>
      <c r="N58" s="9"/>
      <c r="O58" s="10">
        <v>13</v>
      </c>
      <c r="P58" s="10"/>
      <c r="Q58" s="9"/>
      <c r="R58" s="7"/>
      <c r="S58" s="7"/>
      <c r="T58" s="11">
        <f>SUM(D58:E58,O58,P58,MAX(R58,S58))</f>
        <v>13</v>
      </c>
      <c r="U58" s="11" t="str">
        <f>IF(T58&gt;89,"A",IF(T58&gt;79,"B",IF(T58&gt;69,"C",IF(T58&gt;59,"D",IF(T58&gt;49,"E","F")))))</f>
        <v>F</v>
      </c>
    </row>
    <row r="59" spans="1:21" ht="12.75">
      <c r="A59" s="69" t="str">
        <f>B_spisak!I44</f>
        <v>31/2017</v>
      </c>
      <c r="B59" s="6" t="str">
        <f>B_spisak!J44</f>
        <v>Erović Edo</v>
      </c>
      <c r="C59" s="7"/>
      <c r="D59" s="8"/>
      <c r="E59" s="8"/>
      <c r="F59" s="7"/>
      <c r="G59" s="7"/>
      <c r="H59" s="7"/>
      <c r="I59" s="9">
        <v>0</v>
      </c>
      <c r="J59" s="9">
        <v>0</v>
      </c>
      <c r="K59" s="9"/>
      <c r="L59" s="9">
        <v>3</v>
      </c>
      <c r="M59" s="9">
        <v>0</v>
      </c>
      <c r="N59" s="9"/>
      <c r="O59" s="10">
        <v>8</v>
      </c>
      <c r="P59" s="10"/>
      <c r="Q59" s="9"/>
      <c r="R59" s="7"/>
      <c r="S59" s="7"/>
      <c r="T59" s="11">
        <f>SUM(D59:E59,O59,P59,MAX(R59,S59))</f>
        <v>8</v>
      </c>
      <c r="U59" s="11" t="str">
        <f>IF(T59&gt;89,"A",IF(T59&gt;79,"B",IF(T59&gt;69,"C",IF(T59&gt;59,"D",IF(T59&gt;49,"E","F")))))</f>
        <v>F</v>
      </c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162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329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4">
      <selection activeCell="X8" sqref="X8:AC3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  <c r="T1" s="126"/>
      <c r="U1" s="126"/>
    </row>
    <row r="2" spans="1:21" ht="12.75">
      <c r="A2" s="127" t="s">
        <v>172</v>
      </c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 t="s">
        <v>21</v>
      </c>
      <c r="P2" s="132"/>
      <c r="Q2" s="132"/>
      <c r="R2" s="133"/>
      <c r="S2" s="133"/>
      <c r="T2" s="133"/>
      <c r="U2" s="134"/>
    </row>
    <row r="3" spans="1:21" ht="21" customHeight="1">
      <c r="A3" s="135" t="s">
        <v>138</v>
      </c>
      <c r="B3" s="135"/>
      <c r="C3" s="135"/>
      <c r="D3" s="136" t="s">
        <v>179</v>
      </c>
      <c r="E3" s="136"/>
      <c r="F3" s="136"/>
      <c r="G3" s="136"/>
      <c r="H3" s="137" t="s">
        <v>50</v>
      </c>
      <c r="I3" s="137"/>
      <c r="J3" s="137"/>
      <c r="K3" s="137"/>
      <c r="L3" s="137"/>
      <c r="M3" s="137"/>
      <c r="N3" s="137"/>
      <c r="O3" s="137"/>
      <c r="P3" s="137"/>
      <c r="Q3" s="138" t="s">
        <v>329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3" t="s">
        <v>1</v>
      </c>
      <c r="B5" s="116" t="s">
        <v>2</v>
      </c>
      <c r="C5" s="119" t="s">
        <v>3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20" t="s">
        <v>4</v>
      </c>
      <c r="U5" s="122" t="s">
        <v>5</v>
      </c>
    </row>
    <row r="6" spans="1:21" ht="21" customHeight="1">
      <c r="A6" s="114"/>
      <c r="B6" s="117"/>
      <c r="C6" s="3"/>
      <c r="D6" s="124" t="s">
        <v>6</v>
      </c>
      <c r="E6" s="124"/>
      <c r="F6" s="124"/>
      <c r="G6" s="124"/>
      <c r="H6" s="124"/>
      <c r="I6" s="124" t="s">
        <v>7</v>
      </c>
      <c r="J6" s="124"/>
      <c r="K6" s="124"/>
      <c r="L6" s="124" t="s">
        <v>8</v>
      </c>
      <c r="M6" s="124"/>
      <c r="N6" s="124"/>
      <c r="O6" s="124" t="s">
        <v>9</v>
      </c>
      <c r="P6" s="124"/>
      <c r="Q6" s="124"/>
      <c r="R6" s="124" t="s">
        <v>10</v>
      </c>
      <c r="S6" s="124"/>
      <c r="T6" s="120"/>
      <c r="U6" s="122"/>
    </row>
    <row r="7" spans="1:21" ht="21" customHeight="1">
      <c r="A7" s="115"/>
      <c r="B7" s="11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1"/>
      <c r="U7" s="123"/>
    </row>
    <row r="8" spans="1:25" ht="12.75">
      <c r="A8" s="9" t="str">
        <f>A_spisak!I2</f>
        <v>1/2018</v>
      </c>
      <c r="B8" s="6" t="str">
        <f>A_spisak!J2</f>
        <v>Zečević Anđela</v>
      </c>
      <c r="C8" s="7"/>
      <c r="D8" s="8"/>
      <c r="E8" s="8"/>
      <c r="F8" s="7"/>
      <c r="G8" s="7"/>
      <c r="H8" s="7"/>
      <c r="I8" s="9">
        <v>18</v>
      </c>
      <c r="J8" s="9">
        <v>0</v>
      </c>
      <c r="K8" s="9"/>
      <c r="L8" s="9">
        <v>16</v>
      </c>
      <c r="M8" s="9">
        <v>1</v>
      </c>
      <c r="N8" s="9"/>
      <c r="O8" s="10">
        <v>24</v>
      </c>
      <c r="P8" s="10"/>
      <c r="Q8" s="9"/>
      <c r="R8" s="7"/>
      <c r="S8" s="7"/>
      <c r="T8" s="11">
        <f aca="true" t="shared" si="0" ref="T8:T30">SUM(D8:E8,O8,P8,MAX(R8,S8))</f>
        <v>24</v>
      </c>
      <c r="U8" s="11" t="str">
        <f>IF(T8&gt;89,"A",IF(T8&gt;79,"B",IF(T8&gt;69,"C",IF(T8&gt;59,"D",IF(T8&gt;49,"E","F")))))</f>
        <v>F</v>
      </c>
      <c r="Y8" s="61"/>
    </row>
    <row r="9" spans="1:25" ht="12.75">
      <c r="A9" s="9" t="str">
        <f>A_spisak!I3</f>
        <v>2/2018</v>
      </c>
      <c r="B9" s="6" t="str">
        <f>A_spisak!J3</f>
        <v>Šljivančanin Neško</v>
      </c>
      <c r="C9" s="7"/>
      <c r="D9" s="8"/>
      <c r="E9" s="8"/>
      <c r="F9" s="7"/>
      <c r="G9" s="7"/>
      <c r="H9" s="7"/>
      <c r="I9" s="9">
        <v>23</v>
      </c>
      <c r="J9" s="9">
        <v>9</v>
      </c>
      <c r="K9" s="9"/>
      <c r="L9" s="9">
        <v>19</v>
      </c>
      <c r="M9" s="9">
        <v>5</v>
      </c>
      <c r="N9" s="9"/>
      <c r="O9" s="10">
        <v>37</v>
      </c>
      <c r="P9" s="10"/>
      <c r="Q9" s="9"/>
      <c r="R9" s="7"/>
      <c r="S9" s="7"/>
      <c r="T9" s="11">
        <f t="shared" si="0"/>
        <v>37</v>
      </c>
      <c r="U9" s="11" t="str">
        <f aca="true" t="shared" si="1" ref="U9:U30">IF(T9&gt;89,"A",IF(T9&gt;79,"B",IF(T9&gt;69,"C",IF(T9&gt;59,"D",IF(T9&gt;49,"E","F")))))</f>
        <v>F</v>
      </c>
      <c r="Y9" s="61"/>
    </row>
    <row r="10" spans="1:25" ht="12.75">
      <c r="A10" s="9" t="str">
        <f>A_spisak!I4</f>
        <v>3/2018</v>
      </c>
      <c r="B10" s="6" t="str">
        <f>A_spisak!J4</f>
        <v>Zindović Milijana</v>
      </c>
      <c r="C10" s="7"/>
      <c r="D10" s="8"/>
      <c r="E10" s="8"/>
      <c r="F10" s="7"/>
      <c r="G10" s="7"/>
      <c r="H10" s="7"/>
      <c r="I10" s="9">
        <v>30</v>
      </c>
      <c r="J10" s="9">
        <v>8</v>
      </c>
      <c r="K10" s="9"/>
      <c r="L10" s="9">
        <v>33</v>
      </c>
      <c r="M10" s="9">
        <v>4</v>
      </c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  <c r="Y10" s="61"/>
    </row>
    <row r="11" spans="1:25" ht="12.75">
      <c r="A11" s="9" t="str">
        <f>A_spisak!I5</f>
        <v>4/2018</v>
      </c>
      <c r="B11" s="6" t="str">
        <f>A_spisak!J5</f>
        <v>Hoxhiq Fatmire</v>
      </c>
      <c r="C11" s="7"/>
      <c r="D11" s="8"/>
      <c r="E11" s="8"/>
      <c r="F11" s="7"/>
      <c r="G11" s="7"/>
      <c r="H11" s="7"/>
      <c r="I11" s="9">
        <v>2</v>
      </c>
      <c r="J11" s="9">
        <v>2</v>
      </c>
      <c r="K11" s="9"/>
      <c r="L11" s="9">
        <v>11</v>
      </c>
      <c r="M11" s="9">
        <v>3</v>
      </c>
      <c r="N11" s="9"/>
      <c r="O11" s="10">
        <v>19</v>
      </c>
      <c r="P11" s="10"/>
      <c r="Q11" s="9"/>
      <c r="R11" s="7"/>
      <c r="S11" s="7"/>
      <c r="T11" s="11">
        <f t="shared" si="0"/>
        <v>19</v>
      </c>
      <c r="U11" s="11" t="str">
        <f t="shared" si="1"/>
        <v>F</v>
      </c>
      <c r="Y11" s="61"/>
    </row>
    <row r="12" spans="1:25" ht="12.75">
      <c r="A12" s="9" t="str">
        <f>A_spisak!I6</f>
        <v>5/2018</v>
      </c>
      <c r="B12" s="6" t="str">
        <f>A_spisak!J6</f>
        <v>Ralević Milica</v>
      </c>
      <c r="C12" s="7"/>
      <c r="D12" s="8"/>
      <c r="E12" s="8"/>
      <c r="F12" s="7"/>
      <c r="G12" s="7"/>
      <c r="H12" s="7"/>
      <c r="I12" s="9">
        <v>38</v>
      </c>
      <c r="J12" s="9">
        <v>5</v>
      </c>
      <c r="K12" s="9"/>
      <c r="L12" s="9"/>
      <c r="M12" s="9"/>
      <c r="N12" s="9"/>
      <c r="O12" s="10">
        <v>48</v>
      </c>
      <c r="P12" s="10"/>
      <c r="Q12" s="9"/>
      <c r="R12" s="7"/>
      <c r="S12" s="7"/>
      <c r="T12" s="11">
        <f t="shared" si="0"/>
        <v>48</v>
      </c>
      <c r="U12" s="11" t="str">
        <f t="shared" si="1"/>
        <v>F</v>
      </c>
      <c r="Y12" s="61"/>
    </row>
    <row r="13" spans="1:25" ht="12.75">
      <c r="A13" s="9" t="str">
        <f>A_spisak!I7</f>
        <v>6/2018</v>
      </c>
      <c r="B13" s="6" t="str">
        <f>A_spisak!J7</f>
        <v>Nišavić Ana</v>
      </c>
      <c r="C13" s="7"/>
      <c r="D13" s="8"/>
      <c r="E13" s="8"/>
      <c r="F13" s="7"/>
      <c r="G13" s="7"/>
      <c r="H13" s="7"/>
      <c r="I13" s="9">
        <v>0</v>
      </c>
      <c r="J13" s="9">
        <v>5</v>
      </c>
      <c r="K13" s="9"/>
      <c r="L13" s="9">
        <v>0</v>
      </c>
      <c r="M13" s="9">
        <v>0</v>
      </c>
      <c r="N13" s="9"/>
      <c r="O13" s="10">
        <v>10</v>
      </c>
      <c r="P13" s="10"/>
      <c r="Q13" s="9"/>
      <c r="R13" s="7"/>
      <c r="S13" s="7"/>
      <c r="T13" s="11">
        <f t="shared" si="0"/>
        <v>10</v>
      </c>
      <c r="U13" s="11" t="str">
        <f t="shared" si="1"/>
        <v>F</v>
      </c>
      <c r="V13" s="61"/>
      <c r="Y13" s="61"/>
    </row>
    <row r="14" spans="1:25" ht="12.75">
      <c r="A14" s="9" t="str">
        <f>A_spisak!I8</f>
        <v>8/2018</v>
      </c>
      <c r="B14" s="6" t="str">
        <f>A_spisak!J8</f>
        <v>Kurmemović Adnana</v>
      </c>
      <c r="C14" s="7"/>
      <c r="D14" s="8"/>
      <c r="E14" s="8"/>
      <c r="F14" s="7"/>
      <c r="G14" s="7"/>
      <c r="H14" s="7"/>
      <c r="I14" s="9">
        <v>20</v>
      </c>
      <c r="J14" s="9">
        <v>2</v>
      </c>
      <c r="K14" s="9"/>
      <c r="L14" s="9">
        <v>31</v>
      </c>
      <c r="M14" s="9">
        <v>3</v>
      </c>
      <c r="N14" s="9"/>
      <c r="O14" s="10">
        <v>39</v>
      </c>
      <c r="P14" s="10"/>
      <c r="Q14" s="9"/>
      <c r="R14" s="7"/>
      <c r="S14" s="7"/>
      <c r="T14" s="11">
        <f t="shared" si="0"/>
        <v>39</v>
      </c>
      <c r="U14" s="11" t="str">
        <f t="shared" si="1"/>
        <v>F</v>
      </c>
      <c r="Y14" s="61"/>
    </row>
    <row r="15" spans="1:25" ht="12.75">
      <c r="A15" s="9" t="str">
        <f>A_spisak!I9</f>
        <v>9/2018</v>
      </c>
      <c r="B15" s="6" t="str">
        <f>A_spisak!J9</f>
        <v>Radović Vuk</v>
      </c>
      <c r="C15" s="7"/>
      <c r="D15" s="8"/>
      <c r="E15" s="8"/>
      <c r="F15" s="7"/>
      <c r="G15" s="7"/>
      <c r="H15" s="7"/>
      <c r="I15" s="9"/>
      <c r="J15" s="9"/>
      <c r="K15" s="9"/>
      <c r="L15" s="9">
        <v>36</v>
      </c>
      <c r="M15" s="9">
        <v>0</v>
      </c>
      <c r="N15" s="9"/>
      <c r="O15" s="10">
        <v>41</v>
      </c>
      <c r="P15" s="10"/>
      <c r="Q15" s="9"/>
      <c r="R15" s="7"/>
      <c r="S15" s="7"/>
      <c r="T15" s="11">
        <f t="shared" si="0"/>
        <v>41</v>
      </c>
      <c r="U15" s="11" t="str">
        <f t="shared" si="1"/>
        <v>F</v>
      </c>
      <c r="Y15" s="61"/>
    </row>
    <row r="16" spans="1:25" ht="12.75">
      <c r="A16" s="9" t="str">
        <f>A_spisak!I10</f>
        <v>10/2018</v>
      </c>
      <c r="B16" s="6" t="str">
        <f>A_spisak!J10</f>
        <v>Ćinćur Željka</v>
      </c>
      <c r="C16" s="7"/>
      <c r="D16" s="8"/>
      <c r="E16" s="8"/>
      <c r="F16" s="7"/>
      <c r="G16" s="7"/>
      <c r="H16" s="7"/>
      <c r="I16" s="9">
        <v>4</v>
      </c>
      <c r="J16" s="9">
        <v>0</v>
      </c>
      <c r="K16" s="9"/>
      <c r="L16" s="9">
        <v>14</v>
      </c>
      <c r="M16" s="9">
        <v>0</v>
      </c>
      <c r="N16" s="9"/>
      <c r="O16" s="10">
        <v>19</v>
      </c>
      <c r="P16" s="10"/>
      <c r="Q16" s="9"/>
      <c r="R16" s="7"/>
      <c r="S16" s="7"/>
      <c r="T16" s="11">
        <f t="shared" si="0"/>
        <v>19</v>
      </c>
      <c r="U16" s="11" t="str">
        <f t="shared" si="1"/>
        <v>F</v>
      </c>
      <c r="Y16" s="61"/>
    </row>
    <row r="17" spans="1:25" ht="12.75">
      <c r="A17" s="9" t="str">
        <f>A_spisak!I11</f>
        <v>11/2018</v>
      </c>
      <c r="B17" s="6" t="str">
        <f>A_spisak!J11</f>
        <v>Radonjić Aleksandar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  <c r="Y17" s="61"/>
    </row>
    <row r="18" spans="1:25" ht="12.75">
      <c r="A18" s="9" t="str">
        <f>A_spisak!I12</f>
        <v>12/2018</v>
      </c>
      <c r="B18" s="6" t="str">
        <f>A_spisak!J12</f>
        <v>Pejović Dražen</v>
      </c>
      <c r="C18" s="7"/>
      <c r="D18" s="8"/>
      <c r="E18" s="8"/>
      <c r="F18" s="7"/>
      <c r="G18" s="7"/>
      <c r="H18" s="7"/>
      <c r="I18" s="9">
        <v>4</v>
      </c>
      <c r="J18" s="9">
        <v>0</v>
      </c>
      <c r="K18" s="9"/>
      <c r="L18" s="9">
        <v>2</v>
      </c>
      <c r="M18" s="9">
        <v>0</v>
      </c>
      <c r="N18" s="9"/>
      <c r="O18" s="10">
        <v>9</v>
      </c>
      <c r="P18" s="10"/>
      <c r="Q18" s="9"/>
      <c r="R18" s="7"/>
      <c r="S18" s="7"/>
      <c r="T18" s="11">
        <f t="shared" si="0"/>
        <v>9</v>
      </c>
      <c r="U18" s="11" t="str">
        <f t="shared" si="1"/>
        <v>F</v>
      </c>
      <c r="Y18" s="61"/>
    </row>
    <row r="19" spans="1:25" ht="12.75">
      <c r="A19" s="9" t="str">
        <f>A_spisak!I13</f>
        <v>13/2018</v>
      </c>
      <c r="B19" s="6" t="str">
        <f>A_spisak!J13</f>
        <v>Ličina Ajla</v>
      </c>
      <c r="C19" s="7"/>
      <c r="D19" s="8"/>
      <c r="E19" s="8"/>
      <c r="F19" s="7"/>
      <c r="G19" s="7"/>
      <c r="H19" s="7"/>
      <c r="I19" s="9">
        <v>10</v>
      </c>
      <c r="J19" s="9">
        <v>2</v>
      </c>
      <c r="K19" s="9"/>
      <c r="L19" s="9">
        <v>8</v>
      </c>
      <c r="M19" s="9">
        <v>4</v>
      </c>
      <c r="N19" s="9"/>
      <c r="O19" s="10">
        <v>19</v>
      </c>
      <c r="P19" s="10"/>
      <c r="Q19" s="9"/>
      <c r="R19" s="7"/>
      <c r="S19" s="7"/>
      <c r="T19" s="11">
        <f t="shared" si="0"/>
        <v>19</v>
      </c>
      <c r="U19" s="11" t="str">
        <f t="shared" si="1"/>
        <v>F</v>
      </c>
      <c r="Y19" s="61"/>
    </row>
    <row r="20" spans="1:25" ht="12.75">
      <c r="A20" s="9" t="str">
        <f>A_spisak!I14</f>
        <v>14/2018</v>
      </c>
      <c r="B20" s="6" t="str">
        <f>A_spisak!J14</f>
        <v>Dragaš Krstina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Y20" s="61"/>
    </row>
    <row r="21" spans="1:25" ht="12.75">
      <c r="A21" s="9" t="str">
        <f>A_spisak!I15</f>
        <v>15/2018</v>
      </c>
      <c r="B21" s="6" t="str">
        <f>A_spisak!J15</f>
        <v>Milić Krsto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Y21" s="61"/>
    </row>
    <row r="22" spans="1:25" ht="12.75">
      <c r="A22" s="9" t="str">
        <f>A_spisak!I16</f>
        <v>16/2018</v>
      </c>
      <c r="B22" s="6" t="str">
        <f>A_spisak!J16</f>
        <v>Šćekić Branka</v>
      </c>
      <c r="C22" s="7"/>
      <c r="D22" s="8"/>
      <c r="E22" s="8"/>
      <c r="F22" s="7"/>
      <c r="G22" s="7"/>
      <c r="H22" s="7"/>
      <c r="I22" s="9">
        <v>2</v>
      </c>
      <c r="J22" s="9">
        <v>9</v>
      </c>
      <c r="K22" s="9"/>
      <c r="L22" s="9">
        <v>5</v>
      </c>
      <c r="M22" s="9">
        <v>8</v>
      </c>
      <c r="N22" s="9"/>
      <c r="O22" s="10">
        <v>19</v>
      </c>
      <c r="P22" s="10"/>
      <c r="Q22" s="9"/>
      <c r="R22" s="7"/>
      <c r="S22" s="7"/>
      <c r="T22" s="11">
        <f t="shared" si="0"/>
        <v>19</v>
      </c>
      <c r="U22" s="11" t="str">
        <f t="shared" si="1"/>
        <v>F</v>
      </c>
      <c r="Y22" s="61"/>
    </row>
    <row r="23" spans="1:25" ht="12.75">
      <c r="A23" s="9" t="str">
        <f>A_spisak!I17</f>
        <v>17/2018</v>
      </c>
      <c r="B23" s="6" t="str">
        <f>A_spisak!J17</f>
        <v>Kastratović Jelena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Y23" s="61"/>
    </row>
    <row r="24" spans="1:25" ht="12.75">
      <c r="A24" s="9" t="str">
        <f>A_spisak!I18</f>
        <v>18/2018</v>
      </c>
      <c r="B24" s="6" t="str">
        <f>A_spisak!J18</f>
        <v>Radanović Lazar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  <c r="Y24" s="61"/>
    </row>
    <row r="25" spans="1:25" ht="12.75">
      <c r="A25" s="9" t="str">
        <f>A_spisak!I19</f>
        <v>19/2018</v>
      </c>
      <c r="B25" s="6" t="str">
        <f>A_spisak!J19</f>
        <v>Mihajlović Igor</v>
      </c>
      <c r="C25" s="7"/>
      <c r="D25" s="8"/>
      <c r="E25" s="8"/>
      <c r="F25" s="7"/>
      <c r="G25" s="7"/>
      <c r="H25" s="7"/>
      <c r="I25" s="9">
        <v>22</v>
      </c>
      <c r="J25" s="9">
        <v>1</v>
      </c>
      <c r="K25" s="9"/>
      <c r="L25" s="9">
        <v>36</v>
      </c>
      <c r="M25" s="9">
        <v>5</v>
      </c>
      <c r="N25" s="9"/>
      <c r="O25" s="10">
        <v>46</v>
      </c>
      <c r="P25" s="10"/>
      <c r="Q25" s="9"/>
      <c r="R25" s="7"/>
      <c r="S25" s="7"/>
      <c r="T25" s="11">
        <f t="shared" si="0"/>
        <v>46</v>
      </c>
      <c r="U25" s="11" t="str">
        <f t="shared" si="1"/>
        <v>F</v>
      </c>
      <c r="Y25" s="61"/>
    </row>
    <row r="26" spans="1:25" ht="12.75">
      <c r="A26" s="9" t="str">
        <f>A_spisak!I20</f>
        <v>13/2017</v>
      </c>
      <c r="B26" s="6" t="str">
        <f>A_spisak!J20</f>
        <v>Perović Maja</v>
      </c>
      <c r="C26" s="7"/>
      <c r="D26" s="8"/>
      <c r="E26" s="8"/>
      <c r="F26" s="7"/>
      <c r="G26" s="7"/>
      <c r="H26" s="7"/>
      <c r="I26" s="9">
        <v>2</v>
      </c>
      <c r="J26" s="9">
        <v>0</v>
      </c>
      <c r="K26" s="9"/>
      <c r="L26" s="9">
        <v>10</v>
      </c>
      <c r="M26" s="9">
        <v>0</v>
      </c>
      <c r="N26" s="9"/>
      <c r="O26" s="10">
        <v>15</v>
      </c>
      <c r="P26" s="10"/>
      <c r="Q26" s="9"/>
      <c r="R26" s="7"/>
      <c r="S26" s="7"/>
      <c r="T26" s="11">
        <f t="shared" si="0"/>
        <v>15</v>
      </c>
      <c r="U26" s="11" t="str">
        <f t="shared" si="1"/>
        <v>F</v>
      </c>
      <c r="Y26" s="61"/>
    </row>
    <row r="27" spans="1:25" ht="12.75">
      <c r="A27" s="9" t="str">
        <f>A_spisak!I21</f>
        <v>14/2017</v>
      </c>
      <c r="B27" s="6" t="str">
        <f>A_spisak!J21</f>
        <v>Drobnjak Andrija</v>
      </c>
      <c r="C27" s="7"/>
      <c r="D27" s="8"/>
      <c r="E27" s="8"/>
      <c r="F27" s="7"/>
      <c r="G27" s="7"/>
      <c r="H27" s="7"/>
      <c r="I27" s="9"/>
      <c r="J27" s="9"/>
      <c r="K27" s="9"/>
      <c r="L27" s="9">
        <v>14</v>
      </c>
      <c r="M27" s="9">
        <v>0</v>
      </c>
      <c r="N27" s="9"/>
      <c r="O27" s="10">
        <v>19</v>
      </c>
      <c r="P27" s="10"/>
      <c r="Q27" s="9"/>
      <c r="R27" s="7"/>
      <c r="S27" s="7"/>
      <c r="T27" s="11">
        <f t="shared" si="0"/>
        <v>19</v>
      </c>
      <c r="U27" s="11" t="str">
        <f t="shared" si="1"/>
        <v>F</v>
      </c>
      <c r="Y27" s="61"/>
    </row>
    <row r="28" spans="1:25" ht="12.75">
      <c r="A28" s="9" t="str">
        <f>A_spisak!I22</f>
        <v>19/2017</v>
      </c>
      <c r="B28" s="6" t="str">
        <f>A_spisak!J22</f>
        <v>Božović Ivana</v>
      </c>
      <c r="C28" s="7"/>
      <c r="D28" s="8"/>
      <c r="E28" s="8"/>
      <c r="F28" s="7"/>
      <c r="G28" s="7"/>
      <c r="H28" s="7"/>
      <c r="I28" s="9">
        <v>1</v>
      </c>
      <c r="J28" s="9">
        <v>0</v>
      </c>
      <c r="K28" s="9"/>
      <c r="L28" s="9">
        <v>4</v>
      </c>
      <c r="M28" s="9">
        <v>2</v>
      </c>
      <c r="N28" s="9"/>
      <c r="O28" s="10">
        <v>11</v>
      </c>
      <c r="P28" s="10"/>
      <c r="Q28" s="9"/>
      <c r="R28" s="7"/>
      <c r="S28" s="7"/>
      <c r="T28" s="11">
        <f t="shared" si="0"/>
        <v>11</v>
      </c>
      <c r="U28" s="11" t="str">
        <f t="shared" si="1"/>
        <v>F</v>
      </c>
      <c r="Y28" s="61"/>
    </row>
    <row r="29" spans="1:25" ht="12.75">
      <c r="A29" s="9" t="str">
        <f>A_spisak!I23</f>
        <v>23/2017</v>
      </c>
      <c r="B29" s="6" t="str">
        <f>A_spisak!J23</f>
        <v>Đurović Mima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>
        <f t="shared" si="0"/>
        <v>0</v>
      </c>
      <c r="U29" s="11" t="str">
        <f t="shared" si="1"/>
        <v>F</v>
      </c>
      <c r="Y29" s="61"/>
    </row>
    <row r="30" spans="1:25" ht="12.75">
      <c r="A30" s="9" t="str">
        <f>A_spisak!I24</f>
        <v>11/2016</v>
      </c>
      <c r="B30" s="6" t="str">
        <f>A_spisak!J24</f>
        <v>Maraš Andrea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Y30" s="61"/>
    </row>
    <row r="31" spans="1:21" ht="12.75">
      <c r="A31" s="9"/>
      <c r="B31" s="6" t="str">
        <f>A_spisak!J25</f>
        <v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 t="str">
        <f>A_spisak!J26</f>
        <v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 t="str">
        <f>A_spisak!J27</f>
        <v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 t="str">
        <f>A_spisak!J28</f>
        <v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25" t="s">
        <v>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T40" s="126"/>
      <c r="U40" s="126"/>
    </row>
    <row r="41" spans="1:21" ht="12.75">
      <c r="A41" s="127" t="s">
        <v>172</v>
      </c>
      <c r="B41" s="128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30"/>
      <c r="O41" s="131" t="s">
        <v>21</v>
      </c>
      <c r="P41" s="132"/>
      <c r="Q41" s="132"/>
      <c r="R41" s="133"/>
      <c r="S41" s="133"/>
      <c r="T41" s="133"/>
      <c r="U41" s="134"/>
    </row>
    <row r="42" spans="1:21" ht="21" customHeight="1">
      <c r="A42" s="135" t="s">
        <v>138</v>
      </c>
      <c r="B42" s="135"/>
      <c r="C42" s="135"/>
      <c r="D42" s="136" t="s">
        <v>179</v>
      </c>
      <c r="E42" s="136"/>
      <c r="F42" s="136"/>
      <c r="G42" s="136"/>
      <c r="H42" s="137" t="s">
        <v>50</v>
      </c>
      <c r="I42" s="137"/>
      <c r="J42" s="137"/>
      <c r="K42" s="137"/>
      <c r="L42" s="137"/>
      <c r="M42" s="137"/>
      <c r="N42" s="137"/>
      <c r="O42" s="137"/>
      <c r="P42" s="137"/>
      <c r="Q42" s="138" t="s">
        <v>329</v>
      </c>
      <c r="R42" s="138"/>
      <c r="S42" s="138"/>
      <c r="T42" s="138"/>
      <c r="U42" s="138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13" t="s">
        <v>1</v>
      </c>
      <c r="B44" s="116" t="s">
        <v>2</v>
      </c>
      <c r="C44" s="119" t="s">
        <v>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20" t="s">
        <v>4</v>
      </c>
      <c r="U44" s="122" t="s">
        <v>5</v>
      </c>
    </row>
    <row r="45" spans="1:21" ht="21" customHeight="1">
      <c r="A45" s="114"/>
      <c r="B45" s="117"/>
      <c r="C45" s="3"/>
      <c r="D45" s="124" t="s">
        <v>6</v>
      </c>
      <c r="E45" s="124"/>
      <c r="F45" s="124"/>
      <c r="G45" s="124"/>
      <c r="H45" s="124"/>
      <c r="I45" s="124" t="s">
        <v>7</v>
      </c>
      <c r="J45" s="124"/>
      <c r="K45" s="124"/>
      <c r="L45" s="124" t="s">
        <v>8</v>
      </c>
      <c r="M45" s="124"/>
      <c r="N45" s="124"/>
      <c r="O45" s="124" t="s">
        <v>9</v>
      </c>
      <c r="P45" s="124"/>
      <c r="Q45" s="124"/>
      <c r="R45" s="124" t="s">
        <v>10</v>
      </c>
      <c r="S45" s="124"/>
      <c r="T45" s="120"/>
      <c r="U45" s="122"/>
    </row>
    <row r="46" spans="1:21" ht="21" customHeight="1">
      <c r="A46" s="115"/>
      <c r="B46" s="118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1"/>
      <c r="U46" s="123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25" t="s">
        <v>0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6"/>
      <c r="T79" s="126"/>
      <c r="U79" s="126"/>
    </row>
    <row r="80" spans="1:21" ht="12.75">
      <c r="A80" s="127" t="s">
        <v>172</v>
      </c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30"/>
      <c r="O80" s="131" t="s">
        <v>21</v>
      </c>
      <c r="P80" s="132"/>
      <c r="Q80" s="132"/>
      <c r="R80" s="133"/>
      <c r="S80" s="133"/>
      <c r="T80" s="133"/>
      <c r="U80" s="134"/>
    </row>
    <row r="81" spans="1:21" ht="21" customHeight="1">
      <c r="A81" s="135" t="s">
        <v>138</v>
      </c>
      <c r="B81" s="135"/>
      <c r="C81" s="135"/>
      <c r="D81" s="136" t="s">
        <v>179</v>
      </c>
      <c r="E81" s="136"/>
      <c r="F81" s="136"/>
      <c r="G81" s="136"/>
      <c r="H81" s="137" t="s">
        <v>50</v>
      </c>
      <c r="I81" s="137"/>
      <c r="J81" s="137"/>
      <c r="K81" s="137"/>
      <c r="L81" s="137"/>
      <c r="M81" s="137"/>
      <c r="N81" s="137"/>
      <c r="O81" s="137"/>
      <c r="P81" s="137"/>
      <c r="Q81" s="138" t="s">
        <v>139</v>
      </c>
      <c r="R81" s="138"/>
      <c r="S81" s="138"/>
      <c r="T81" s="138"/>
      <c r="U81" s="138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13" t="s">
        <v>1</v>
      </c>
      <c r="B83" s="116" t="s">
        <v>2</v>
      </c>
      <c r="C83" s="119" t="s">
        <v>3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20" t="s">
        <v>4</v>
      </c>
      <c r="U83" s="122" t="s">
        <v>5</v>
      </c>
    </row>
    <row r="84" spans="1:21" ht="21" customHeight="1">
      <c r="A84" s="114"/>
      <c r="B84" s="117"/>
      <c r="C84" s="3"/>
      <c r="D84" s="124" t="s">
        <v>6</v>
      </c>
      <c r="E84" s="124"/>
      <c r="F84" s="124"/>
      <c r="G84" s="124"/>
      <c r="H84" s="124"/>
      <c r="I84" s="124" t="s">
        <v>7</v>
      </c>
      <c r="J84" s="124"/>
      <c r="K84" s="124"/>
      <c r="L84" s="124" t="s">
        <v>8</v>
      </c>
      <c r="M84" s="124"/>
      <c r="N84" s="124"/>
      <c r="O84" s="124" t="s">
        <v>9</v>
      </c>
      <c r="P84" s="124"/>
      <c r="Q84" s="124"/>
      <c r="R84" s="124" t="s">
        <v>10</v>
      </c>
      <c r="S84" s="124"/>
      <c r="T84" s="120"/>
      <c r="U84" s="122"/>
    </row>
    <row r="85" spans="1:21" ht="21" customHeight="1">
      <c r="A85" s="115"/>
      <c r="B85" s="118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1"/>
      <c r="U85" s="123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43">
      <selection activeCell="G67" sqref="G67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49</v>
      </c>
      <c r="B2" s="142"/>
      <c r="C2" s="142"/>
      <c r="D2" s="142"/>
      <c r="E2" s="142"/>
      <c r="F2" s="142"/>
    </row>
    <row r="3" spans="1:6" ht="27" customHeight="1">
      <c r="A3" s="143" t="s">
        <v>21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178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C_predlog!A8</f>
        <v>1/2018</v>
      </c>
      <c r="B8" s="139" t="str">
        <f>C_predlog!B8</f>
        <v>Božović Boban</v>
      </c>
      <c r="C8" s="140"/>
      <c r="D8" s="57">
        <f>SUM(C_predlog!D8:Q8)</f>
        <v>113</v>
      </c>
      <c r="E8" s="57">
        <f>MAX(C_predlog!R8:S8)</f>
        <v>0</v>
      </c>
      <c r="F8" s="19" t="str">
        <f>C_predlog!U8</f>
        <v>E</v>
      </c>
    </row>
    <row r="9" spans="1:6" ht="12.75" customHeight="1">
      <c r="A9" s="37" t="str">
        <f>C_predlog!A9</f>
        <v>2/2018</v>
      </c>
      <c r="B9" s="139" t="str">
        <f>C_predlog!B9</f>
        <v>Šćepanović Danilo</v>
      </c>
      <c r="C9" s="140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39" t="str">
        <f>C_predlog!B10</f>
        <v>Šubarić Ognjen</v>
      </c>
      <c r="C10" s="140"/>
      <c r="D10" s="57">
        <f>SUM(C_predlog!D10:Q10)</f>
        <v>47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4/2018</v>
      </c>
      <c r="B11" s="139" t="str">
        <f>C_predlog!B11</f>
        <v>Golubović Mijajlo</v>
      </c>
      <c r="C11" s="140"/>
      <c r="D11" s="57">
        <f>SUM(C_predlog!D11:Q11)</f>
        <v>71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5/2018</v>
      </c>
      <c r="B12" s="139" t="str">
        <f>C_predlog!B12</f>
        <v>Vučinić Luka</v>
      </c>
      <c r="C12" s="140"/>
      <c r="D12" s="57">
        <f>SUM(C_predlog!D12:Q12)</f>
        <v>77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6/2018</v>
      </c>
      <c r="B13" s="139" t="str">
        <f>C_predlog!B13</f>
        <v>Masoničić Đuro</v>
      </c>
      <c r="C13" s="140"/>
      <c r="D13" s="57">
        <f>SUM(C_predlog!D13:Q13)</f>
        <v>109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7/2018</v>
      </c>
      <c r="B14" s="139" t="str">
        <f>C_predlog!B14</f>
        <v>Veljić Rade</v>
      </c>
      <c r="C14" s="140"/>
      <c r="D14" s="57">
        <f>SUM(C_predlog!D14:Q14)</f>
        <v>113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8/2018</v>
      </c>
      <c r="B15" s="139" t="str">
        <f>C_predlog!B15</f>
        <v>Lutovac Maksim</v>
      </c>
      <c r="C15" s="140"/>
      <c r="D15" s="57">
        <f>SUM(C_predlog!D15:Q15)</f>
        <v>57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39" t="str">
        <f>C_predlog!B16</f>
        <v>Rašović Stefan</v>
      </c>
      <c r="C16" s="140"/>
      <c r="D16" s="57">
        <f>SUM(C_predlog!D16:Q16)</f>
        <v>84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10/2018</v>
      </c>
      <c r="B17" s="139" t="str">
        <f>C_predlog!B17</f>
        <v>Vučković Marina</v>
      </c>
      <c r="C17" s="140"/>
      <c r="D17" s="57">
        <f>SUM(C_predlog!D17:Q17)</f>
        <v>71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11/2018</v>
      </c>
      <c r="B18" s="139" t="str">
        <f>C_predlog!B18</f>
        <v>Utješinović Luka</v>
      </c>
      <c r="C18" s="140"/>
      <c r="D18" s="57">
        <f>SUM(C_predlog!D18:Q18)</f>
        <v>105</v>
      </c>
      <c r="E18" s="57">
        <f>MAX(C_predlog!R18:S18)</f>
        <v>0</v>
      </c>
      <c r="F18" s="19" t="str">
        <f>C_predlog!U18</f>
        <v>E</v>
      </c>
    </row>
    <row r="19" spans="1:6" ht="12.75" customHeight="1">
      <c r="A19" s="37" t="str">
        <f>C_predlog!A19</f>
        <v>12/2018</v>
      </c>
      <c r="B19" s="139" t="str">
        <f>C_predlog!B19</f>
        <v>Petrović Anika</v>
      </c>
      <c r="C19" s="140"/>
      <c r="D19" s="57">
        <f>SUM(C_predlog!D19:Q19)</f>
        <v>99</v>
      </c>
      <c r="E19" s="57">
        <f>MAX(C_predlog!R19:S19)</f>
        <v>0</v>
      </c>
      <c r="F19" s="19" t="str">
        <f>C_predlog!U19</f>
        <v>E</v>
      </c>
    </row>
    <row r="20" spans="1:6" ht="12.75" customHeight="1">
      <c r="A20" s="37" t="str">
        <f>C_predlog!A20</f>
        <v>13/2018</v>
      </c>
      <c r="B20" s="139" t="str">
        <f>C_predlog!B20</f>
        <v>Knežević Milica</v>
      </c>
      <c r="C20" s="140"/>
      <c r="D20" s="57">
        <f>SUM(C_predlog!D20:Q20)</f>
        <v>69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14/2018</v>
      </c>
      <c r="B21" s="139" t="str">
        <f>C_predlog!B21</f>
        <v>Lutovac Vuk</v>
      </c>
      <c r="C21" s="140"/>
      <c r="D21" s="57">
        <f>SUM(C_predlog!D21:Q21)</f>
        <v>39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39" t="str">
        <f>C_predlog!B22</f>
        <v>Delijić Damir</v>
      </c>
      <c r="C22" s="140"/>
      <c r="D22" s="57">
        <f>SUM(C_predlog!D22:Q22)</f>
        <v>93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16/2018</v>
      </c>
      <c r="B23" s="139" t="str">
        <f>C_predlog!B23</f>
        <v>Čeprnić Jovana</v>
      </c>
      <c r="C23" s="14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39" t="str">
        <f>C_predlog!B24</f>
        <v>Đilas Vojislav</v>
      </c>
      <c r="C24" s="140"/>
      <c r="D24" s="57">
        <f>SUM(C_predlog!D24:Q24)</f>
        <v>105</v>
      </c>
      <c r="E24" s="57">
        <f>MAX(C_predlog!R24:S24)</f>
        <v>0</v>
      </c>
      <c r="F24" s="19" t="str">
        <f>C_predlog!U24</f>
        <v>E</v>
      </c>
    </row>
    <row r="25" spans="1:6" ht="12.75" customHeight="1">
      <c r="A25" s="37" t="str">
        <f>C_predlog!A25</f>
        <v>18/2018</v>
      </c>
      <c r="B25" s="139" t="str">
        <f>C_predlog!B25</f>
        <v>Turčinović Nikola</v>
      </c>
      <c r="C25" s="140"/>
      <c r="D25" s="57">
        <f>SUM(C_predlog!D25:Q25)</f>
        <v>83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19/2018</v>
      </c>
      <c r="B26" s="139" t="str">
        <f>C_predlog!B26</f>
        <v>Kadić Milovan</v>
      </c>
      <c r="C26" s="140"/>
      <c r="D26" s="57">
        <f>SUM(C_predlog!D26:Q26)</f>
        <v>124</v>
      </c>
      <c r="E26" s="57">
        <f>MAX(C_predlog!R26:S26)</f>
        <v>0</v>
      </c>
      <c r="F26" s="19" t="str">
        <f>C_predlog!U26</f>
        <v>E</v>
      </c>
    </row>
    <row r="27" spans="1:6" ht="12.75" customHeight="1">
      <c r="A27" s="37" t="str">
        <f>C_predlog!A27</f>
        <v>20/2018</v>
      </c>
      <c r="B27" s="139" t="str">
        <f>C_predlog!B27</f>
        <v>Novović Nemanja</v>
      </c>
      <c r="C27" s="140"/>
      <c r="D27" s="57">
        <f>SUM(C_predlog!D27:Q27)</f>
        <v>141</v>
      </c>
      <c r="E27" s="57">
        <f>MAX(C_predlog!R27:S27)</f>
        <v>0</v>
      </c>
      <c r="F27" s="19" t="str">
        <f>C_predlog!U27</f>
        <v>E</v>
      </c>
    </row>
    <row r="28" spans="1:6" ht="12.75" customHeight="1">
      <c r="A28" s="37" t="str">
        <f>C_predlog!A28</f>
        <v>22/2018</v>
      </c>
      <c r="B28" s="139" t="str">
        <f>C_predlog!B28</f>
        <v>Živković Andrija</v>
      </c>
      <c r="C28" s="140"/>
      <c r="D28" s="57">
        <f>SUM(C_predlog!D28:Q28)</f>
        <v>115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23/2018</v>
      </c>
      <c r="B29" s="139" t="str">
        <f>C_predlog!B29</f>
        <v>Mitrić Jovo</v>
      </c>
      <c r="C29" s="140"/>
      <c r="D29" s="57">
        <f>SUM(C_predlog!D29:Q29)</f>
        <v>0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24/2018</v>
      </c>
      <c r="B30" s="139" t="str">
        <f>C_predlog!B30</f>
        <v>Domazetović Vuk</v>
      </c>
      <c r="C30" s="140"/>
      <c r="D30" s="57">
        <f>SUM(C_predlog!D30:Q30)</f>
        <v>63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25/2018</v>
      </c>
      <c r="B31" s="139" t="str">
        <f>C_predlog!B31</f>
        <v>Stojanović Jovana</v>
      </c>
      <c r="C31" s="140"/>
      <c r="D31" s="57">
        <f>SUM(C_predlog!D31:Q31)</f>
        <v>13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26/2018</v>
      </c>
      <c r="B32" s="139" t="str">
        <f>C_predlog!B32</f>
        <v>Dizdarević Nerma</v>
      </c>
      <c r="C32" s="140"/>
      <c r="D32" s="57">
        <f>SUM(C_predlog!D32:Q32)</f>
        <v>47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27/2018</v>
      </c>
      <c r="B33" s="139" t="str">
        <f>C_predlog!B33</f>
        <v>Knežević Sonja</v>
      </c>
      <c r="C33" s="140"/>
      <c r="D33" s="57">
        <f>SUM(C_predlog!D33:Q33)</f>
        <v>84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28/2018</v>
      </c>
      <c r="B34" s="139" t="str">
        <f>C_predlog!B34</f>
        <v>Lazarević Irina</v>
      </c>
      <c r="C34" s="140"/>
      <c r="D34" s="57">
        <f>SUM(C_predlog!D34:Q34)</f>
        <v>71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29/2018</v>
      </c>
      <c r="B35" s="139" t="str">
        <f>C_predlog!B35</f>
        <v>Boljević Luka</v>
      </c>
      <c r="C35" s="140"/>
      <c r="D35" s="57">
        <f>SUM(C_predlog!D35:Q35)</f>
        <v>111</v>
      </c>
      <c r="E35" s="57">
        <f>MAX(C_predlog!R35:S35)</f>
        <v>0</v>
      </c>
      <c r="F35" s="19" t="str">
        <f>C_predlog!U35</f>
        <v>E</v>
      </c>
    </row>
    <row r="36" spans="1:6" ht="12.75" customHeight="1">
      <c r="A36" s="37" t="str">
        <f>C_predlog!A36</f>
        <v>30/2018</v>
      </c>
      <c r="B36" s="139" t="str">
        <f>C_predlog!B36</f>
        <v>Miletić Vladimir</v>
      </c>
      <c r="C36" s="140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31/2018</v>
      </c>
      <c r="B37" s="139" t="str">
        <f>C_predlog!B37</f>
        <v>Čoković Adnan</v>
      </c>
      <c r="C37" s="140"/>
      <c r="D37" s="57">
        <f>SUM(C_predlog!D37:Q37)</f>
        <v>97</v>
      </c>
      <c r="E37" s="57">
        <f>MAX(C_predlog!R37:S37)</f>
        <v>0</v>
      </c>
      <c r="F37" s="19" t="str">
        <f>C_predlog!U37</f>
        <v>E</v>
      </c>
    </row>
    <row r="38" spans="1:6" ht="12.75" customHeight="1">
      <c r="A38" s="58" t="str">
        <f>C_predlog!A47</f>
        <v>32/2018</v>
      </c>
      <c r="B38" s="139" t="str">
        <f>C_predlog!B47</f>
        <v>Pejović Vasilisa</v>
      </c>
      <c r="C38" s="140"/>
      <c r="D38" s="57">
        <f>SUM(C_predlog!D47:Q47)</f>
        <v>37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33/2018</v>
      </c>
      <c r="B39" s="139" t="str">
        <f>C_predlog!B48</f>
        <v>Radnjić Natalija</v>
      </c>
      <c r="C39" s="140"/>
      <c r="D39" s="57">
        <f>SUM(C_predlog!D48:Q48)</f>
        <v>69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34/2018</v>
      </c>
      <c r="B40" s="139" t="str">
        <f>C_predlog!B49</f>
        <v>Radulović Ana</v>
      </c>
      <c r="C40" s="140"/>
      <c r="D40" s="57">
        <f>SUM(C_predlog!D49:Q49)</f>
        <v>55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35/2018</v>
      </c>
      <c r="B41" s="139" t="str">
        <f>C_predlog!B50</f>
        <v>Karličić Milica</v>
      </c>
      <c r="C41" s="140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36/2018</v>
      </c>
      <c r="B42" s="139" t="str">
        <f>C_predlog!B51</f>
        <v>Damjanović Hajdana</v>
      </c>
      <c r="C42" s="140"/>
      <c r="D42" s="57">
        <f>SUM(C_predlog!D51:Q51)</f>
        <v>63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37/2018</v>
      </c>
      <c r="B43" s="139" t="str">
        <f>C_predlog!B52</f>
        <v>Bulajić Jovana</v>
      </c>
      <c r="C43" s="140"/>
      <c r="D43" s="57">
        <f>SUM(C_predlog!D52:Q52)</f>
        <v>75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38/2018</v>
      </c>
      <c r="B44" s="139" t="str">
        <f>C_predlog!B53</f>
        <v>Krnić Admir</v>
      </c>
      <c r="C44" s="140"/>
      <c r="D44" s="57">
        <f>SUM(C_predlog!D53:Q53)</f>
        <v>118</v>
      </c>
      <c r="E44" s="57">
        <f>MAX(C_predlog!R53:S53)</f>
        <v>0</v>
      </c>
      <c r="F44" s="19" t="str">
        <f>C_predlog!U53</f>
        <v>D</v>
      </c>
    </row>
    <row r="45" spans="1:6" ht="12.75" customHeight="1">
      <c r="A45" s="58" t="str">
        <f>C_predlog!A54</f>
        <v>39/2018</v>
      </c>
      <c r="B45" s="139" t="str">
        <f>C_predlog!B54</f>
        <v>Blečić Andrijana</v>
      </c>
      <c r="C45" s="140"/>
      <c r="D45" s="57">
        <f>SUM(C_predlog!D54:Q54)</f>
        <v>93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40/2018</v>
      </c>
      <c r="B46" s="139" t="str">
        <f>C_predlog!B55</f>
        <v>Rovčanin Raden</v>
      </c>
      <c r="C46" s="140"/>
      <c r="D46" s="57">
        <f>SUM(C_predlog!D55:Q55)</f>
        <v>81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41/2018</v>
      </c>
      <c r="B47" s="139" t="str">
        <f>C_predlog!B56</f>
        <v>Dedeić Milka</v>
      </c>
      <c r="C47" s="140"/>
      <c r="D47" s="57">
        <f>SUM(C_predlog!D56:Q56)</f>
        <v>55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42/2018</v>
      </c>
      <c r="B48" s="139" t="str">
        <f>C_predlog!B57</f>
        <v>Bektešević Bakir</v>
      </c>
      <c r="C48" s="140"/>
      <c r="D48" s="57">
        <f>SUM(C_predlog!D57:Q57)</f>
        <v>14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43/2018</v>
      </c>
      <c r="B49" s="139" t="str">
        <f>C_predlog!B58</f>
        <v>Cmiljanić Dunja</v>
      </c>
      <c r="C49" s="140"/>
      <c r="D49" s="57">
        <f>SUM(C_predlog!D58:Q58)</f>
        <v>55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44/2018</v>
      </c>
      <c r="B50" s="139" t="str">
        <f>C_predlog!B59</f>
        <v>Jovanović Milutin</v>
      </c>
      <c r="C50" s="140"/>
      <c r="D50" s="57">
        <f>SUM(C_predlog!D59:Q59)</f>
        <v>76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49</v>
      </c>
      <c r="B54" s="142"/>
      <c r="C54" s="142"/>
      <c r="D54" s="142"/>
      <c r="E54" s="142"/>
      <c r="F54" s="142"/>
    </row>
    <row r="55" spans="1:6" ht="27" customHeight="1">
      <c r="A55" s="143" t="s">
        <v>21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178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 t="str">
        <f>C_predlog!A60</f>
        <v>45/2018</v>
      </c>
      <c r="B60" s="139" t="str">
        <f>C_predlog!B60</f>
        <v>Žunjić Predrag</v>
      </c>
      <c r="C60" s="140"/>
      <c r="D60" s="57">
        <f>SUM(C_predlog!D60:Q60)</f>
        <v>100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46/2018</v>
      </c>
      <c r="B61" s="139" t="str">
        <f>C_predlog!B61</f>
        <v>Popović Nikola</v>
      </c>
      <c r="C61" s="140"/>
      <c r="D61" s="57">
        <f>SUM(C_predlog!D61:Q61)</f>
        <v>68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47/2018</v>
      </c>
      <c r="B62" s="139" t="str">
        <f>C_predlog!B62</f>
        <v>Knežević Vaso</v>
      </c>
      <c r="C62" s="140"/>
      <c r="D62" s="57">
        <f>SUM(C_predlog!D62:Q62)</f>
        <v>61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48/2018</v>
      </c>
      <c r="B63" s="139" t="str">
        <f>C_predlog!B63</f>
        <v>Mićović Kristina</v>
      </c>
      <c r="C63" s="140"/>
      <c r="D63" s="57">
        <f>SUM(C_predlog!D63:Q63)</f>
        <v>99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49/2018</v>
      </c>
      <c r="B64" s="139" t="str">
        <f>C_predlog!B64</f>
        <v>Vučinić Ružica</v>
      </c>
      <c r="C64" s="14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50/2018</v>
      </c>
      <c r="B65" s="139" t="str">
        <f>C_predlog!B65</f>
        <v>Vuković Bobana</v>
      </c>
      <c r="C65" s="140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/>
      <c r="B66" s="139"/>
      <c r="C66" s="140"/>
      <c r="D66" s="57"/>
      <c r="E66" s="57"/>
      <c r="F66" s="19"/>
    </row>
    <row r="67" spans="1:6" ht="12.75">
      <c r="A67" s="37"/>
      <c r="B67" s="139"/>
      <c r="C67" s="140"/>
      <c r="D67" s="57"/>
      <c r="E67" s="57"/>
      <c r="F67" s="19"/>
    </row>
    <row r="68" spans="1:6" ht="12.75">
      <c r="A68" s="37"/>
      <c r="B68" s="139"/>
      <c r="C68" s="140"/>
      <c r="D68" s="57"/>
      <c r="E68" s="57"/>
      <c r="F68" s="19"/>
    </row>
    <row r="69" spans="1:6" ht="12.75">
      <c r="A69" s="37"/>
      <c r="B69" s="139"/>
      <c r="C69" s="140"/>
      <c r="D69" s="57"/>
      <c r="E69" s="57"/>
      <c r="F69" s="19"/>
    </row>
    <row r="70" spans="1:6" ht="12.75">
      <c r="A70" s="37"/>
      <c r="B70" s="139"/>
      <c r="C70" s="140"/>
      <c r="D70" s="57"/>
      <c r="E70" s="57"/>
      <c r="F70" s="19"/>
    </row>
    <row r="71" spans="1:6" ht="12.75">
      <c r="A71" s="37"/>
      <c r="B71" s="139"/>
      <c r="C71" s="140"/>
      <c r="D71" s="57"/>
      <c r="E71" s="57"/>
      <c r="F71" s="19"/>
    </row>
    <row r="72" spans="1:6" ht="12.75">
      <c r="A72" s="37"/>
      <c r="B72" s="139"/>
      <c r="C72" s="140"/>
      <c r="D72" s="57"/>
      <c r="E72" s="57"/>
      <c r="F72" s="19"/>
    </row>
    <row r="73" spans="1:6" ht="12.75">
      <c r="A73" s="37"/>
      <c r="B73" s="139"/>
      <c r="C73" s="140"/>
      <c r="D73" s="57"/>
      <c r="E73" s="57"/>
      <c r="F73" s="19"/>
    </row>
    <row r="74" spans="1:6" ht="12.75">
      <c r="A74" s="37"/>
      <c r="B74" s="139"/>
      <c r="C74" s="140"/>
      <c r="D74" s="57"/>
      <c r="E74" s="57"/>
      <c r="F74" s="19"/>
    </row>
    <row r="75" spans="1:6" ht="12.75">
      <c r="A75" s="37"/>
      <c r="B75" s="139"/>
      <c r="C75" s="140"/>
      <c r="D75" s="57"/>
      <c r="E75" s="57"/>
      <c r="F75" s="19"/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37"/>
      <c r="B93" s="139"/>
      <c r="C93" s="140"/>
      <c r="D93" s="57"/>
      <c r="E93" s="57"/>
      <c r="F93" s="19"/>
    </row>
    <row r="94" spans="1:6" ht="12.75">
      <c r="A94" s="37"/>
      <c r="B94" s="139"/>
      <c r="C94" s="140"/>
      <c r="D94" s="57"/>
      <c r="E94" s="57"/>
      <c r="F94" s="19"/>
    </row>
    <row r="95" spans="1:6" ht="12.75">
      <c r="A95" s="37"/>
      <c r="B95" s="139"/>
      <c r="C95" s="140"/>
      <c r="D95" s="57"/>
      <c r="E95" s="57"/>
      <c r="F95" s="19"/>
    </row>
    <row r="96" spans="1:6" ht="12.75">
      <c r="A96" s="37"/>
      <c r="B96" s="139"/>
      <c r="C96" s="140"/>
      <c r="D96" s="57"/>
      <c r="E96" s="57"/>
      <c r="F96" s="19"/>
    </row>
    <row r="97" spans="1:6" ht="12.75">
      <c r="A97" s="37"/>
      <c r="B97" s="139"/>
      <c r="C97" s="140"/>
      <c r="D97" s="57"/>
      <c r="E97" s="57"/>
      <c r="F97" s="19"/>
    </row>
    <row r="98" spans="1:6" ht="12.75">
      <c r="A98" s="37"/>
      <c r="B98" s="139"/>
      <c r="C98" s="140"/>
      <c r="D98" s="57"/>
      <c r="E98" s="57"/>
      <c r="F98" s="19"/>
    </row>
    <row r="99" spans="1:6" ht="12.75">
      <c r="A99" s="37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B_predlog!A8</f>
        <v>1/2018</v>
      </c>
      <c r="B8" s="139" t="str">
        <f>B_predlog!B8</f>
        <v>Mrkić Lazar</v>
      </c>
      <c r="C8" s="140"/>
      <c r="D8" s="57">
        <f>SUM(B_predlog!D8:Q8)</f>
        <v>57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2/2018</v>
      </c>
      <c r="B9" s="139" t="str">
        <f>B_predlog!B9</f>
        <v>Lazarević Aleksandar</v>
      </c>
      <c r="C9" s="140"/>
      <c r="D9" s="57">
        <f>SUM(B_predlog!D9:Q9)</f>
        <v>77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3/2018</v>
      </c>
      <c r="B10" s="139" t="str">
        <f>B_predlog!B10</f>
        <v>Grabovica Vanja</v>
      </c>
      <c r="C10" s="140"/>
      <c r="D10" s="57">
        <f>SUM(B_predlog!D10:Q10)</f>
        <v>80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4/2018</v>
      </c>
      <c r="B11" s="139" t="str">
        <f>B_predlog!B11</f>
        <v>Jonuz Semra</v>
      </c>
      <c r="C11" s="140"/>
      <c r="D11" s="57">
        <f>SUM(B_predlog!D11:Q11)</f>
        <v>85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5/2018</v>
      </c>
      <c r="B12" s="139" t="str">
        <f>B_predlog!B12</f>
        <v>Bujišić Jovana</v>
      </c>
      <c r="C12" s="140"/>
      <c r="D12" s="57">
        <f>SUM(B_predlog!D12:Q12)</f>
        <v>111</v>
      </c>
      <c r="E12" s="57">
        <f>MAX(B_predlog!R12:S12)</f>
        <v>0</v>
      </c>
      <c r="F12" s="19" t="str">
        <f>B_predlog!U12</f>
        <v>E</v>
      </c>
    </row>
    <row r="13" spans="1:6" ht="12.75" customHeight="1">
      <c r="A13" s="37" t="str">
        <f>B_predlog!A13</f>
        <v>6/2018</v>
      </c>
      <c r="B13" s="139" t="str">
        <f>B_predlog!B13</f>
        <v>Sredović Una</v>
      </c>
      <c r="C13" s="140"/>
      <c r="D13" s="57">
        <f>SUM(B_predlog!D13:Q13)</f>
        <v>60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7/2018</v>
      </c>
      <c r="B14" s="139" t="str">
        <f>B_predlog!B14</f>
        <v>Jelić Ljiljana</v>
      </c>
      <c r="C14" s="140"/>
      <c r="D14" s="57">
        <f>SUM(B_predlog!D14:Q14)</f>
        <v>52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8/2018</v>
      </c>
      <c r="B15" s="139" t="str">
        <f>B_predlog!B15</f>
        <v>Đurić Jovan</v>
      </c>
      <c r="C15" s="140"/>
      <c r="D15" s="57">
        <f>SUM(B_predlog!D15:Q15)</f>
        <v>107</v>
      </c>
      <c r="E15" s="57">
        <f>MAX(B_predlog!R15:S15)</f>
        <v>0</v>
      </c>
      <c r="F15" s="19" t="str">
        <f>B_predlog!U15</f>
        <v>E</v>
      </c>
    </row>
    <row r="16" spans="1:6" ht="12.75" customHeight="1">
      <c r="A16" s="37" t="str">
        <f>B_predlog!A16</f>
        <v>9/2018</v>
      </c>
      <c r="B16" s="139" t="str">
        <f>B_predlog!B16</f>
        <v>Čukić Tamara</v>
      </c>
      <c r="C16" s="140"/>
      <c r="D16" s="57">
        <f>SUM(B_predlog!D16:Q16)</f>
        <v>104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10/2018</v>
      </c>
      <c r="B17" s="139" t="str">
        <f>B_predlog!B17</f>
        <v>Čolović Valerija</v>
      </c>
      <c r="C17" s="140"/>
      <c r="D17" s="57">
        <f>SUM(B_predlog!D17:Q17)</f>
        <v>47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11/2018</v>
      </c>
      <c r="B18" s="139" t="str">
        <f>B_predlog!B18</f>
        <v>Kovačević Nemanja</v>
      </c>
      <c r="C18" s="140"/>
      <c r="D18" s="57">
        <f>SUM(B_predlog!D18:Q18)</f>
        <v>54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12/2018</v>
      </c>
      <c r="B19" s="139" t="str">
        <f>B_predlog!B19</f>
        <v>Laban Maša</v>
      </c>
      <c r="C19" s="140"/>
      <c r="D19" s="57">
        <f>SUM(B_predlog!D19:Q19)</f>
        <v>75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13/2018</v>
      </c>
      <c r="B20" s="139" t="str">
        <f>B_predlog!B20</f>
        <v>Milikić Luka</v>
      </c>
      <c r="C20" s="140"/>
      <c r="D20" s="57">
        <f>SUM(B_predlog!D20:Q20)</f>
        <v>113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14/2018</v>
      </c>
      <c r="B21" s="139" t="str">
        <f>B_predlog!B21</f>
        <v>Duković Danica</v>
      </c>
      <c r="C21" s="140"/>
      <c r="D21" s="57">
        <f>SUM(B_predlog!D21:Q21)</f>
        <v>103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15/2018</v>
      </c>
      <c r="B22" s="139" t="str">
        <f>B_predlog!B22</f>
        <v>Vukojičić Ana</v>
      </c>
      <c r="C22" s="140"/>
      <c r="D22" s="57">
        <f>SUM(B_predlog!D22:Q22)</f>
        <v>87</v>
      </c>
      <c r="E22" s="57">
        <f>MAX(B_predlog!R22:S22)</f>
        <v>0</v>
      </c>
      <c r="F22" s="19" t="str">
        <f>B_predlog!U22</f>
        <v>F</v>
      </c>
    </row>
    <row r="23" spans="1:6" ht="12.75" customHeight="1">
      <c r="A23" s="37" t="str">
        <f>B_predlog!A23</f>
        <v>16/2018</v>
      </c>
      <c r="B23" s="139" t="str">
        <f>B_predlog!B23</f>
        <v>Poleksić Radojka</v>
      </c>
      <c r="C23" s="140"/>
      <c r="D23" s="57">
        <f>SUM(B_predlog!D23:Q23)</f>
        <v>103</v>
      </c>
      <c r="E23" s="57">
        <f>MAX(B_predlog!R23:S23)</f>
        <v>0</v>
      </c>
      <c r="F23" s="19" t="str">
        <f>B_predlog!U23</f>
        <v>E</v>
      </c>
    </row>
    <row r="24" spans="1:6" ht="12.75" customHeight="1">
      <c r="A24" s="37" t="str">
        <f>B_predlog!A24</f>
        <v>17/2018</v>
      </c>
      <c r="B24" s="139" t="str">
        <f>B_predlog!B24</f>
        <v>Muratović Tatjana</v>
      </c>
      <c r="C24" s="140"/>
      <c r="D24" s="57">
        <f>SUM(B_predlog!D24:Q24)</f>
        <v>73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18/2018</v>
      </c>
      <c r="B25" s="139" t="str">
        <f>B_predlog!B25</f>
        <v>Došljak Marija</v>
      </c>
      <c r="C25" s="140"/>
      <c r="D25" s="57">
        <f>SUM(B_predlog!D25:Q25)</f>
        <v>116</v>
      </c>
      <c r="E25" s="57">
        <f>MAX(B_predlog!R25:S25)</f>
        <v>0</v>
      </c>
      <c r="F25" s="19" t="str">
        <f>B_predlog!U25</f>
        <v>D</v>
      </c>
    </row>
    <row r="26" spans="1:6" ht="12.75" customHeight="1">
      <c r="A26" s="37" t="str">
        <f>B_predlog!A26</f>
        <v>19/2018</v>
      </c>
      <c r="B26" s="139" t="str">
        <f>B_predlog!B26</f>
        <v>Kosović Milena</v>
      </c>
      <c r="C26" s="140"/>
      <c r="D26" s="57">
        <f>SUM(B_predlog!D26:Q26)</f>
        <v>87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20/2018</v>
      </c>
      <c r="B27" s="139" t="str">
        <f>B_predlog!B27</f>
        <v>Petričić Bane</v>
      </c>
      <c r="C27" s="140"/>
      <c r="D27" s="57">
        <f>SUM(B_predlog!D27:Q27)</f>
        <v>129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21/2018</v>
      </c>
      <c r="B28" s="139" t="str">
        <f>B_predlog!B28</f>
        <v>Kandić Svetlana</v>
      </c>
      <c r="C28" s="140"/>
      <c r="D28" s="57">
        <f>SUM(B_predlog!D28:Q28)</f>
        <v>51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22/2018</v>
      </c>
      <c r="B29" s="139" t="str">
        <f>B_predlog!B29</f>
        <v>Šabović Dajla</v>
      </c>
      <c r="C29" s="140"/>
      <c r="D29" s="57">
        <f>SUM(B_predlog!D29:Q29)</f>
        <v>65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23/2018</v>
      </c>
      <c r="B30" s="139" t="str">
        <f>B_predlog!B30</f>
        <v>Bulatović Bogić</v>
      </c>
      <c r="C30" s="140"/>
      <c r="D30" s="57">
        <f>SUM(B_predlog!D30:Q30)</f>
        <v>83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24/2018</v>
      </c>
      <c r="B31" s="139" t="str">
        <f>B_predlog!B31</f>
        <v>Mrvaljević Dragana</v>
      </c>
      <c r="C31" s="140"/>
      <c r="D31" s="57">
        <f>SUM(B_predlog!D31:Q31)</f>
        <v>118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25/2018</v>
      </c>
      <c r="B32" s="139" t="str">
        <f>B_predlog!B32</f>
        <v>Ivanović Ana</v>
      </c>
      <c r="C32" s="140"/>
      <c r="D32" s="57">
        <f>SUM(B_predlog!D32:Q32)</f>
        <v>73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26/2018</v>
      </c>
      <c r="B33" s="139" t="str">
        <f>B_predlog!B33</f>
        <v>Hajduković Jelena</v>
      </c>
      <c r="C33" s="140"/>
      <c r="D33" s="57">
        <f>SUM(B_predlog!D33:Q33)</f>
        <v>57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27/2018</v>
      </c>
      <c r="B34" s="139" t="str">
        <f>B_predlog!B34</f>
        <v>Cerović Jovana</v>
      </c>
      <c r="C34" s="140"/>
      <c r="D34" s="57">
        <f>SUM(B_predlog!D34:Q34)</f>
        <v>100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28/2018</v>
      </c>
      <c r="B35" s="139" t="str">
        <f>B_predlog!B35</f>
        <v>Mijanović Radoman</v>
      </c>
      <c r="C35" s="140"/>
      <c r="D35" s="57">
        <f>SUM(B_predlog!D35:Q35)</f>
        <v>86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29/2018</v>
      </c>
      <c r="B36" s="139" t="str">
        <f>B_predlog!B36</f>
        <v>Leković Jovana</v>
      </c>
      <c r="C36" s="140"/>
      <c r="D36" s="57">
        <f>SUM(B_predlog!D36:Q36)</f>
        <v>0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30/2018</v>
      </c>
      <c r="B37" s="139" t="str">
        <f>B_predlog!B37</f>
        <v>Gajović Marija</v>
      </c>
      <c r="C37" s="140"/>
      <c r="D37" s="57">
        <f>SUM(B_predlog!D37:Q37)</f>
        <v>60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31/2018</v>
      </c>
      <c r="B38" s="139" t="str">
        <f>B_predlog!B47</f>
        <v>Martinović Mato</v>
      </c>
      <c r="C38" s="140"/>
      <c r="D38" s="57">
        <f>SUM(B_predlog!D47:Q47)</f>
        <v>52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32/2018</v>
      </c>
      <c r="B39" s="139" t="str">
        <f>B_predlog!B48</f>
        <v>Uskoković Milica</v>
      </c>
      <c r="C39" s="140"/>
      <c r="D39" s="57">
        <f>SUM(B_predlog!D48:Q48)</f>
        <v>108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33/2018</v>
      </c>
      <c r="B40" s="139" t="str">
        <f>B_predlog!B49</f>
        <v>Ilić Anja</v>
      </c>
      <c r="C40" s="140"/>
      <c r="D40" s="57">
        <f>SUM(B_predlog!D49:Q49)</f>
        <v>49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34/2018</v>
      </c>
      <c r="B41" s="139" t="str">
        <f>B_predlog!B50</f>
        <v>Seidović Stela</v>
      </c>
      <c r="C41" s="140"/>
      <c r="D41" s="57">
        <f>SUM(B_predlog!D50:Q50)</f>
        <v>7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35/2018</v>
      </c>
      <c r="B42" s="139" t="str">
        <f>B_predlog!B51</f>
        <v>Perišić Jovana</v>
      </c>
      <c r="C42" s="140"/>
      <c r="D42" s="57">
        <f>SUM(B_predlog!D51:Q51)</f>
        <v>99</v>
      </c>
      <c r="E42" s="57">
        <f>MAX(B_predlog!R51:S51)</f>
        <v>0</v>
      </c>
      <c r="F42" s="19" t="str">
        <f>B_predlog!U51</f>
        <v>E</v>
      </c>
    </row>
    <row r="43" spans="1:6" ht="12.75" customHeight="1">
      <c r="A43" s="58" t="str">
        <f>B_predlog!A52</f>
        <v>36/2018</v>
      </c>
      <c r="B43" s="139" t="str">
        <f>B_predlog!B52</f>
        <v>Ivanović Aleksa</v>
      </c>
      <c r="C43" s="140"/>
      <c r="D43" s="57">
        <f>SUM(B_predlog!D52:Q52)</f>
        <v>55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37/2018</v>
      </c>
      <c r="B44" s="139" t="str">
        <f>B_predlog!B53</f>
        <v>Dragaš Aleksandar</v>
      </c>
      <c r="C44" s="140"/>
      <c r="D44" s="57">
        <f>SUM(B_predlog!D53:Q53)</f>
        <v>62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38/2018</v>
      </c>
      <c r="B45" s="139" t="str">
        <f>B_predlog!B54</f>
        <v>Furtula Žarko</v>
      </c>
      <c r="C45" s="140"/>
      <c r="D45" s="57">
        <f>SUM(B_predlog!D54:Q54)</f>
        <v>55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 t="str">
        <f>B_predlog!A55</f>
        <v>39/2018</v>
      </c>
      <c r="B46" s="139" t="str">
        <f>B_predlog!B55</f>
        <v>Janković Petar</v>
      </c>
      <c r="C46" s="140"/>
      <c r="D46" s="57">
        <f>SUM(B_predlog!D55:Q55)</f>
        <v>85</v>
      </c>
      <c r="E46" s="57">
        <f>MAX(B_predlog!R55:S55)</f>
        <v>0</v>
      </c>
      <c r="F46" s="19" t="str">
        <f>B_predlog!U55</f>
        <v>F</v>
      </c>
    </row>
    <row r="47" spans="1:6" ht="12.75" customHeight="1">
      <c r="A47" s="58" t="str">
        <f>B_predlog!A56</f>
        <v>40/2018</v>
      </c>
      <c r="B47" s="139" t="str">
        <f>B_predlog!B56</f>
        <v>Vukadinović Hristijan</v>
      </c>
      <c r="C47" s="140"/>
      <c r="D47" s="57">
        <f>SUM(B_predlog!D56:Q56)</f>
        <v>0</v>
      </c>
      <c r="E47" s="57">
        <f>MAX(B_predlog!R56:S56)</f>
        <v>0</v>
      </c>
      <c r="F47" s="19" t="str">
        <f>B_predlog!U56</f>
        <v>F</v>
      </c>
    </row>
    <row r="48" spans="1:6" ht="12.75" customHeight="1">
      <c r="A48" s="58" t="str">
        <f>B_predlog!A57</f>
        <v>13/2017</v>
      </c>
      <c r="B48" s="139" t="str">
        <f>B_predlog!B57</f>
        <v>Danilović Bobana</v>
      </c>
      <c r="C48" s="140"/>
      <c r="D48" s="57">
        <f>SUM(B_predlog!D57:Q57)</f>
        <v>66</v>
      </c>
      <c r="E48" s="57">
        <f>MAX(B_predlog!R57:S57)</f>
        <v>0</v>
      </c>
      <c r="F48" s="19" t="str">
        <f>B_predlog!U57</f>
        <v>F</v>
      </c>
    </row>
    <row r="49" spans="1:6" ht="12.75" customHeight="1">
      <c r="A49" s="58" t="str">
        <f>B_predlog!A58</f>
        <v>21/2017</v>
      </c>
      <c r="B49" s="139" t="str">
        <f>B_predlog!B58</f>
        <v>Papović Milica</v>
      </c>
      <c r="C49" s="140"/>
      <c r="D49" s="57">
        <f>SUM(B_predlog!D58:Q58)</f>
        <v>21</v>
      </c>
      <c r="E49" s="57">
        <f>MAX(B_predlog!R58:S58)</f>
        <v>0</v>
      </c>
      <c r="F49" s="19" t="str">
        <f>B_predlog!U58</f>
        <v>F</v>
      </c>
    </row>
    <row r="50" spans="1:6" ht="12.75" customHeight="1">
      <c r="A50" s="58" t="str">
        <f>B_predlog!A59</f>
        <v>31/2017</v>
      </c>
      <c r="B50" s="139" t="str">
        <f>B_predlog!B59</f>
        <v>Erović Edo</v>
      </c>
      <c r="C50" s="140"/>
      <c r="D50" s="57">
        <f>SUM(B_predlog!D59:Q59)</f>
        <v>11</v>
      </c>
      <c r="E50" s="57">
        <f>MAX(B_predlog!R59:S59)</f>
        <v>0</v>
      </c>
      <c r="F50" s="19" t="str">
        <f>B_predlog!U59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B_predlog!A60</f>
        <v>0</v>
      </c>
      <c r="B60" s="139">
        <f>B_predlog!B60</f>
        <v>0</v>
      </c>
      <c r="C60" s="14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39">
        <f>B_predlog!B61</f>
        <v>0</v>
      </c>
      <c r="C61" s="14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39">
        <f>B_predlog!B62</f>
        <v>0</v>
      </c>
      <c r="C62" s="14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39">
        <f>B_predlog!B63</f>
        <v>0</v>
      </c>
      <c r="C63" s="14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39">
        <f>B_predlog!B64</f>
        <v>0</v>
      </c>
      <c r="C64" s="14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39">
        <f>B_predlog!B65</f>
        <v>0</v>
      </c>
      <c r="C65" s="14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39">
        <f>B_predlog!B66</f>
        <v>0</v>
      </c>
      <c r="C66" s="14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39">
        <f>B_predlog!B67</f>
        <v>0</v>
      </c>
      <c r="C67" s="14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39">
        <f>B_predlog!B68</f>
        <v>0</v>
      </c>
      <c r="C68" s="14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39">
        <f>B_predlog!B69</f>
        <v>0</v>
      </c>
      <c r="C69" s="14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39">
        <f>B_predlog!B70</f>
        <v>0</v>
      </c>
      <c r="C70" s="14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39">
        <f>B_predlog!B71</f>
        <v>0</v>
      </c>
      <c r="C71" s="14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39">
        <f>B_predlog!B72</f>
        <v>0</v>
      </c>
      <c r="C72" s="14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39">
        <f>B_predlog!B73</f>
        <v>0</v>
      </c>
      <c r="C73" s="14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39">
        <f>B_predlog!B74</f>
        <v>0</v>
      </c>
      <c r="C74" s="14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39">
        <f>B_predlog!B75</f>
        <v>0</v>
      </c>
      <c r="C75" s="14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41" t="s">
        <v>20</v>
      </c>
      <c r="B1" s="141"/>
      <c r="C1" s="141"/>
      <c r="D1" s="141"/>
      <c r="E1" s="141"/>
      <c r="F1" s="13"/>
    </row>
    <row r="2" spans="1:6" ht="17.25" customHeight="1">
      <c r="A2" s="142" t="s">
        <v>162</v>
      </c>
      <c r="B2" s="142"/>
      <c r="C2" s="142"/>
      <c r="D2" s="142"/>
      <c r="E2" s="142"/>
      <c r="F2" s="142"/>
    </row>
    <row r="3" spans="1:6" ht="27" customHeight="1">
      <c r="A3" s="143" t="s">
        <v>163</v>
      </c>
      <c r="B3" s="143"/>
      <c r="C3" s="144" t="s">
        <v>50</v>
      </c>
      <c r="D3" s="144"/>
      <c r="E3" s="144"/>
      <c r="F3" s="144"/>
    </row>
    <row r="4" spans="1:6" ht="17.25" customHeight="1">
      <c r="A4" s="144" t="s">
        <v>138</v>
      </c>
      <c r="B4" s="144"/>
      <c r="C4" s="144"/>
      <c r="D4" s="144" t="s">
        <v>180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6" customFormat="1" ht="25.5" customHeight="1">
      <c r="A6" s="146" t="s">
        <v>1</v>
      </c>
      <c r="B6" s="148" t="s">
        <v>22</v>
      </c>
      <c r="C6" s="149"/>
      <c r="D6" s="152" t="s">
        <v>23</v>
      </c>
      <c r="E6" s="153"/>
      <c r="F6" s="154" t="s">
        <v>24</v>
      </c>
    </row>
    <row r="7" spans="1:6" s="16" customFormat="1" ht="42" customHeight="1" thickBot="1">
      <c r="A7" s="147"/>
      <c r="B7" s="150"/>
      <c r="C7" s="151"/>
      <c r="D7" s="17" t="s">
        <v>25</v>
      </c>
      <c r="E7" s="18" t="s">
        <v>26</v>
      </c>
      <c r="F7" s="155"/>
    </row>
    <row r="8" spans="1:6" ht="12.75" customHeight="1" thickTop="1">
      <c r="A8" s="37" t="str">
        <f>A_predlog!A8</f>
        <v>1/2018</v>
      </c>
      <c r="B8" s="139" t="str">
        <f>A_predlog!B8</f>
        <v>Zečević Anđela</v>
      </c>
      <c r="C8" s="140"/>
      <c r="D8" s="57">
        <f>SUM(A_predlog!D8:Q8)</f>
        <v>59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2/2018</v>
      </c>
      <c r="B9" s="139" t="str">
        <f>A_predlog!B9</f>
        <v>Šljivančanin Neško</v>
      </c>
      <c r="C9" s="140"/>
      <c r="D9" s="57">
        <f>SUM(A_predlog!D9:Q9)</f>
        <v>93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3/2018</v>
      </c>
      <c r="B10" s="139" t="str">
        <f>A_predlog!B10</f>
        <v>Zindović Milijana</v>
      </c>
      <c r="C10" s="140"/>
      <c r="D10" s="57">
        <f>SUM(A_predlog!D10:Q10)</f>
        <v>121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4/2018</v>
      </c>
      <c r="B11" s="139" t="str">
        <f>A_predlog!B11</f>
        <v>Hoxhiq Fatmire</v>
      </c>
      <c r="C11" s="140"/>
      <c r="D11" s="57">
        <f>SUM(A_predlog!D11:Q11)</f>
        <v>37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5/2018</v>
      </c>
      <c r="B12" s="139" t="str">
        <f>A_predlog!B12</f>
        <v>Ralević Milica</v>
      </c>
      <c r="C12" s="140"/>
      <c r="D12" s="57">
        <f>SUM(A_predlog!D12:Q12)</f>
        <v>91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6/2018</v>
      </c>
      <c r="B13" s="139" t="str">
        <f>A_predlog!B13</f>
        <v>Nišavić Ana</v>
      </c>
      <c r="C13" s="140"/>
      <c r="D13" s="57">
        <f>SUM(A_predlog!D13:Q13)</f>
        <v>15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8/2018</v>
      </c>
      <c r="B14" s="139" t="str">
        <f>A_predlog!B14</f>
        <v>Kurmemović Adnana</v>
      </c>
      <c r="C14" s="140"/>
      <c r="D14" s="57">
        <f>SUM(A_predlog!D14:Q14)</f>
        <v>95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9/2018</v>
      </c>
      <c r="B15" s="139" t="str">
        <f>A_predlog!B15</f>
        <v>Radović Vuk</v>
      </c>
      <c r="C15" s="140"/>
      <c r="D15" s="57">
        <f>SUM(A_predlog!D15:Q15)</f>
        <v>77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10/2018</v>
      </c>
      <c r="B16" s="139" t="str">
        <f>A_predlog!B16</f>
        <v>Ćinćur Željka</v>
      </c>
      <c r="C16" s="140"/>
      <c r="D16" s="57">
        <f>SUM(A_predlog!D16:Q16)</f>
        <v>37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11/2018</v>
      </c>
      <c r="B17" s="139" t="str">
        <f>A_predlog!B17</f>
        <v>Radonjić Aleksandar</v>
      </c>
      <c r="C17" s="140"/>
      <c r="D17" s="57">
        <f>SUM(A_predlog!D17:Q17)</f>
        <v>0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12/2018</v>
      </c>
      <c r="B18" s="139" t="str">
        <f>A_predlog!B18</f>
        <v>Pejović Dražen</v>
      </c>
      <c r="C18" s="140"/>
      <c r="D18" s="57">
        <f>SUM(A_predlog!D18:Q18)</f>
        <v>15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13/2018</v>
      </c>
      <c r="B19" s="139" t="str">
        <f>A_predlog!B19</f>
        <v>Ličina Ajla</v>
      </c>
      <c r="C19" s="140"/>
      <c r="D19" s="57">
        <f>SUM(A_predlog!D19:Q19)</f>
        <v>43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14/2018</v>
      </c>
      <c r="B20" s="139" t="str">
        <f>A_predlog!B20</f>
        <v>Dragaš Krstina</v>
      </c>
      <c r="C20" s="140"/>
      <c r="D20" s="57">
        <f>SUM(A_predlog!D20:Q20)</f>
        <v>0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15/2018</v>
      </c>
      <c r="B21" s="139" t="str">
        <f>A_predlog!B21</f>
        <v>Milić Krsto</v>
      </c>
      <c r="C21" s="140"/>
      <c r="D21" s="57">
        <f>SUM(A_predlog!D21:Q21)</f>
        <v>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16/2018</v>
      </c>
      <c r="B22" s="139" t="str">
        <f>A_predlog!B22</f>
        <v>Šćekić Branka</v>
      </c>
      <c r="C22" s="140"/>
      <c r="D22" s="57">
        <f>SUM(A_predlog!D22:Q22)</f>
        <v>43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17/2018</v>
      </c>
      <c r="B23" s="139" t="str">
        <f>A_predlog!B23</f>
        <v>Kastratović Jelena</v>
      </c>
      <c r="C23" s="140"/>
      <c r="D23" s="57">
        <f>SUM(A_predlog!D23:Q23)</f>
        <v>0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18/2018</v>
      </c>
      <c r="B24" s="139" t="str">
        <f>A_predlog!B24</f>
        <v>Radanović Lazar</v>
      </c>
      <c r="C24" s="140"/>
      <c r="D24" s="57">
        <f>SUM(A_predlog!D24:Q24)</f>
        <v>0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19/2018</v>
      </c>
      <c r="B25" s="139" t="str">
        <f>A_predlog!B25</f>
        <v>Mihajlović Igor</v>
      </c>
      <c r="C25" s="140"/>
      <c r="D25" s="57">
        <f>SUM(A_predlog!D25:Q25)</f>
        <v>110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13/2017</v>
      </c>
      <c r="B26" s="139" t="str">
        <f>A_predlog!B26</f>
        <v>Perović Maja</v>
      </c>
      <c r="C26" s="140"/>
      <c r="D26" s="57">
        <f>SUM(A_predlog!D26:Q26)</f>
        <v>27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14/2017</v>
      </c>
      <c r="B27" s="139" t="str">
        <f>A_predlog!B27</f>
        <v>Drobnjak Andrija</v>
      </c>
      <c r="C27" s="140"/>
      <c r="D27" s="57">
        <f>SUM(A_predlog!D27:Q27)</f>
        <v>33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19/2017</v>
      </c>
      <c r="B28" s="139" t="str">
        <f>A_predlog!B28</f>
        <v>Božović Ivana</v>
      </c>
      <c r="C28" s="140"/>
      <c r="D28" s="57">
        <f>SUM(A_predlog!D28:Q28)</f>
        <v>18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23/2017</v>
      </c>
      <c r="B29" s="139" t="str">
        <f>A_predlog!B29</f>
        <v>Đurović Mima</v>
      </c>
      <c r="C29" s="140"/>
      <c r="D29" s="57">
        <f>SUM(A_predlog!D29:Q29)</f>
        <v>0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11/2016</v>
      </c>
      <c r="B30" s="139" t="str">
        <f>A_predlog!B30</f>
        <v>Maraš Andrea</v>
      </c>
      <c r="C30" s="140"/>
      <c r="D30" s="57">
        <f>SUM(A_predlog!D30:Q30)</f>
        <v>0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/>
      <c r="B31" s="139"/>
      <c r="C31" s="140"/>
      <c r="D31" s="57"/>
      <c r="E31" s="57"/>
      <c r="F31" s="19"/>
    </row>
    <row r="32" spans="1:6" ht="12.75" customHeight="1">
      <c r="A32" s="37"/>
      <c r="B32" s="139"/>
      <c r="C32" s="140"/>
      <c r="D32" s="57"/>
      <c r="E32" s="57"/>
      <c r="F32" s="19"/>
    </row>
    <row r="33" spans="1:6" ht="12.75" customHeight="1">
      <c r="A33" s="37"/>
      <c r="B33" s="139"/>
      <c r="C33" s="140"/>
      <c r="D33" s="57"/>
      <c r="E33" s="57"/>
      <c r="F33" s="19"/>
    </row>
    <row r="34" spans="1:6" ht="12.75" customHeight="1">
      <c r="A34" s="37"/>
      <c r="B34" s="139"/>
      <c r="C34" s="140"/>
      <c r="D34" s="57"/>
      <c r="E34" s="57"/>
      <c r="F34" s="19"/>
    </row>
    <row r="35" spans="1:6" ht="12.75" customHeight="1">
      <c r="A35" s="37"/>
      <c r="B35" s="139"/>
      <c r="C35" s="140"/>
      <c r="D35" s="57"/>
      <c r="E35" s="57"/>
      <c r="F35" s="19"/>
    </row>
    <row r="36" spans="1:6" ht="12.75" customHeight="1">
      <c r="A36" s="37"/>
      <c r="B36" s="139"/>
      <c r="C36" s="140"/>
      <c r="D36" s="57"/>
      <c r="E36" s="57"/>
      <c r="F36" s="19"/>
    </row>
    <row r="37" spans="1:6" ht="12.75" customHeight="1">
      <c r="A37" s="37"/>
      <c r="B37" s="139"/>
      <c r="C37" s="140"/>
      <c r="D37" s="57"/>
      <c r="E37" s="57"/>
      <c r="F37" s="19"/>
    </row>
    <row r="38" spans="1:6" ht="12.75" customHeight="1">
      <c r="A38" s="58"/>
      <c r="B38" s="139"/>
      <c r="C38" s="140"/>
      <c r="D38" s="57"/>
      <c r="E38" s="57"/>
      <c r="F38" s="19"/>
    </row>
    <row r="39" spans="1:6" ht="12.75" customHeight="1">
      <c r="A39" s="58"/>
      <c r="B39" s="139"/>
      <c r="C39" s="140"/>
      <c r="D39" s="57"/>
      <c r="E39" s="57"/>
      <c r="F39" s="19"/>
    </row>
    <row r="40" spans="1:6" ht="12.75" customHeight="1">
      <c r="A40" s="58"/>
      <c r="B40" s="139"/>
      <c r="C40" s="140"/>
      <c r="D40" s="57"/>
      <c r="E40" s="57"/>
      <c r="F40" s="19"/>
    </row>
    <row r="41" spans="1:6" ht="12.75" customHeight="1">
      <c r="A41" s="58"/>
      <c r="B41" s="139"/>
      <c r="C41" s="140"/>
      <c r="D41" s="57"/>
      <c r="E41" s="57"/>
      <c r="F41" s="19"/>
    </row>
    <row r="42" spans="1:6" ht="12.75" customHeight="1">
      <c r="A42" s="58"/>
      <c r="B42" s="139"/>
      <c r="C42" s="140"/>
      <c r="D42" s="57"/>
      <c r="E42" s="57"/>
      <c r="F42" s="19"/>
    </row>
    <row r="43" spans="1:6" ht="12.75" customHeight="1">
      <c r="A43" s="58"/>
      <c r="B43" s="139"/>
      <c r="C43" s="140"/>
      <c r="D43" s="57"/>
      <c r="E43" s="57"/>
      <c r="F43" s="19"/>
    </row>
    <row r="44" spans="1:6" ht="12.75" customHeight="1">
      <c r="A44" s="58"/>
      <c r="B44" s="139"/>
      <c r="C44" s="140"/>
      <c r="D44" s="57"/>
      <c r="E44" s="57"/>
      <c r="F44" s="19"/>
    </row>
    <row r="45" spans="1:6" ht="12.75" customHeight="1">
      <c r="A45" s="58"/>
      <c r="B45" s="139"/>
      <c r="C45" s="140"/>
      <c r="D45" s="57"/>
      <c r="E45" s="57"/>
      <c r="F45" s="19"/>
    </row>
    <row r="46" spans="1:6" ht="12.75" customHeight="1">
      <c r="A46" s="58"/>
      <c r="B46" s="139"/>
      <c r="C46" s="140"/>
      <c r="D46" s="57"/>
      <c r="E46" s="57"/>
      <c r="F46" s="19"/>
    </row>
    <row r="47" spans="1:6" ht="12.75" customHeight="1">
      <c r="A47" s="58"/>
      <c r="B47" s="139"/>
      <c r="C47" s="140"/>
      <c r="D47" s="57"/>
      <c r="E47" s="57"/>
      <c r="F47" s="19"/>
    </row>
    <row r="48" spans="1:6" ht="12.75" customHeight="1">
      <c r="A48" s="58"/>
      <c r="B48" s="139"/>
      <c r="C48" s="140"/>
      <c r="D48" s="57"/>
      <c r="E48" s="57"/>
      <c r="F48" s="19"/>
    </row>
    <row r="49" spans="1:6" ht="12.75" customHeight="1">
      <c r="A49" s="58"/>
      <c r="B49" s="139"/>
      <c r="C49" s="140"/>
      <c r="D49" s="57"/>
      <c r="E49" s="57"/>
      <c r="F49" s="19"/>
    </row>
    <row r="50" spans="1:6" ht="12.75" customHeight="1">
      <c r="A50" s="58"/>
      <c r="B50" s="139"/>
      <c r="C50" s="14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41" t="s">
        <v>20</v>
      </c>
      <c r="B53" s="141"/>
      <c r="C53" s="141"/>
      <c r="D53" s="141"/>
      <c r="E53" s="141"/>
      <c r="F53" s="13"/>
    </row>
    <row r="54" spans="1:6" ht="17.25" customHeight="1">
      <c r="A54" s="142" t="s">
        <v>162</v>
      </c>
      <c r="B54" s="142"/>
      <c r="C54" s="142"/>
      <c r="D54" s="142"/>
      <c r="E54" s="142"/>
      <c r="F54" s="142"/>
    </row>
    <row r="55" spans="1:6" ht="27" customHeight="1">
      <c r="A55" s="143" t="s">
        <v>163</v>
      </c>
      <c r="B55" s="143"/>
      <c r="C55" s="144" t="s">
        <v>50</v>
      </c>
      <c r="D55" s="144"/>
      <c r="E55" s="144"/>
      <c r="F55" s="144"/>
    </row>
    <row r="56" spans="1:6" ht="17.25" customHeight="1">
      <c r="A56" s="144" t="s">
        <v>138</v>
      </c>
      <c r="B56" s="144"/>
      <c r="C56" s="144"/>
      <c r="D56" s="144" t="s">
        <v>180</v>
      </c>
      <c r="E56" s="144"/>
      <c r="F56" s="144"/>
    </row>
    <row r="57" spans="1:6" ht="4.5" customHeight="1">
      <c r="A57" s="145"/>
      <c r="B57" s="145"/>
      <c r="C57" s="145"/>
      <c r="D57" s="145"/>
      <c r="E57" s="145"/>
      <c r="F57" s="145"/>
    </row>
    <row r="58" spans="1:6" ht="25.5" customHeight="1">
      <c r="A58" s="146" t="s">
        <v>1</v>
      </c>
      <c r="B58" s="148" t="s">
        <v>22</v>
      </c>
      <c r="C58" s="149"/>
      <c r="D58" s="152" t="s">
        <v>23</v>
      </c>
      <c r="E58" s="153"/>
      <c r="F58" s="154" t="s">
        <v>24</v>
      </c>
    </row>
    <row r="59" spans="1:6" ht="42" customHeight="1" thickBot="1">
      <c r="A59" s="147"/>
      <c r="B59" s="150"/>
      <c r="C59" s="151"/>
      <c r="D59" s="17" t="s">
        <v>25</v>
      </c>
      <c r="E59" s="18" t="s">
        <v>26</v>
      </c>
      <c r="F59" s="155"/>
    </row>
    <row r="60" spans="1:6" ht="13.5" thickTop="1">
      <c r="A60" s="37">
        <f>A_predlog!A60</f>
        <v>0</v>
      </c>
      <c r="B60" s="139">
        <f>A_predlog!B60</f>
        <v>0</v>
      </c>
      <c r="C60" s="14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39">
        <f>A_predlog!B61</f>
        <v>0</v>
      </c>
      <c r="C61" s="14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39">
        <f>A_predlog!B62</f>
        <v>0</v>
      </c>
      <c r="C62" s="14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39">
        <f>A_predlog!B63</f>
        <v>0</v>
      </c>
      <c r="C63" s="14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39">
        <f>A_predlog!B64</f>
        <v>0</v>
      </c>
      <c r="C64" s="14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39">
        <f>A_predlog!B65</f>
        <v>0</v>
      </c>
      <c r="C65" s="14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39">
        <f>A_predlog!B66</f>
        <v>0</v>
      </c>
      <c r="C66" s="14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39">
        <f>A_predlog!B67</f>
        <v>0</v>
      </c>
      <c r="C67" s="14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39">
        <f>A_predlog!B68</f>
        <v>0</v>
      </c>
      <c r="C68" s="14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39">
        <f>A_predlog!B69</f>
        <v>0</v>
      </c>
      <c r="C69" s="14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39">
        <f>A_predlog!B70</f>
        <v>0</v>
      </c>
      <c r="C70" s="14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39">
        <f>A_predlog!B71</f>
        <v>0</v>
      </c>
      <c r="C71" s="14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39">
        <f>A_predlog!B72</f>
        <v>0</v>
      </c>
      <c r="C72" s="14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39">
        <f>A_predlog!B73</f>
        <v>0</v>
      </c>
      <c r="C73" s="14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39">
        <f>A_predlog!B74</f>
        <v>0</v>
      </c>
      <c r="C74" s="14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39">
        <f>A_predlog!B75</f>
        <v>0</v>
      </c>
      <c r="C75" s="14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39"/>
      <c r="C76" s="140"/>
      <c r="D76" s="57"/>
      <c r="E76" s="57"/>
      <c r="F76" s="19"/>
    </row>
    <row r="77" spans="1:6" ht="12.75">
      <c r="A77" s="37"/>
      <c r="B77" s="139"/>
      <c r="C77" s="140"/>
      <c r="D77" s="57"/>
      <c r="E77" s="57"/>
      <c r="F77" s="19"/>
    </row>
    <row r="78" spans="1:6" ht="12.75">
      <c r="A78" s="37"/>
      <c r="B78" s="139"/>
      <c r="C78" s="140"/>
      <c r="D78" s="57"/>
      <c r="E78" s="57"/>
      <c r="F78" s="19"/>
    </row>
    <row r="79" spans="1:6" ht="12.75">
      <c r="A79" s="37"/>
      <c r="B79" s="139"/>
      <c r="C79" s="140"/>
      <c r="D79" s="57"/>
      <c r="E79" s="57"/>
      <c r="F79" s="19"/>
    </row>
    <row r="80" spans="1:6" ht="12.75">
      <c r="A80" s="37"/>
      <c r="B80" s="139"/>
      <c r="C80" s="140"/>
      <c r="D80" s="57"/>
      <c r="E80" s="57"/>
      <c r="F80" s="19"/>
    </row>
    <row r="81" spans="1:6" ht="12.75">
      <c r="A81" s="37"/>
      <c r="B81" s="139"/>
      <c r="C81" s="140"/>
      <c r="D81" s="57"/>
      <c r="E81" s="57"/>
      <c r="F81" s="19"/>
    </row>
    <row r="82" spans="1:6" ht="12.75">
      <c r="A82" s="37"/>
      <c r="B82" s="139"/>
      <c r="C82" s="140"/>
      <c r="D82" s="57"/>
      <c r="E82" s="57"/>
      <c r="F82" s="19"/>
    </row>
    <row r="83" spans="1:6" ht="12.75">
      <c r="A83" s="37"/>
      <c r="B83" s="139"/>
      <c r="C83" s="140"/>
      <c r="D83" s="57"/>
      <c r="E83" s="57"/>
      <c r="F83" s="19"/>
    </row>
    <row r="84" spans="1:6" ht="12.75">
      <c r="A84" s="37"/>
      <c r="B84" s="139"/>
      <c r="C84" s="140"/>
      <c r="D84" s="57"/>
      <c r="E84" s="57"/>
      <c r="F84" s="19"/>
    </row>
    <row r="85" spans="1:6" ht="12.75">
      <c r="A85" s="37"/>
      <c r="B85" s="139"/>
      <c r="C85" s="140"/>
      <c r="D85" s="57"/>
      <c r="E85" s="57"/>
      <c r="F85" s="19"/>
    </row>
    <row r="86" spans="1:6" ht="12.75">
      <c r="A86" s="37"/>
      <c r="B86" s="139"/>
      <c r="C86" s="140"/>
      <c r="D86" s="57"/>
      <c r="E86" s="57"/>
      <c r="F86" s="19"/>
    </row>
    <row r="87" spans="1:6" ht="12.75">
      <c r="A87" s="37"/>
      <c r="B87" s="139"/>
      <c r="C87" s="140"/>
      <c r="D87" s="57"/>
      <c r="E87" s="57"/>
      <c r="F87" s="19"/>
    </row>
    <row r="88" spans="1:6" ht="12.75">
      <c r="A88" s="37"/>
      <c r="B88" s="139"/>
      <c r="C88" s="140"/>
      <c r="D88" s="57"/>
      <c r="E88" s="57"/>
      <c r="F88" s="19"/>
    </row>
    <row r="89" spans="1:6" ht="12.75">
      <c r="A89" s="37"/>
      <c r="B89" s="139"/>
      <c r="C89" s="140"/>
      <c r="D89" s="57"/>
      <c r="E89" s="57"/>
      <c r="F89" s="19"/>
    </row>
    <row r="90" spans="1:6" ht="12.75">
      <c r="A90" s="37"/>
      <c r="B90" s="139"/>
      <c r="C90" s="140"/>
      <c r="D90" s="57"/>
      <c r="E90" s="57"/>
      <c r="F90" s="19"/>
    </row>
    <row r="91" spans="1:6" ht="12.75">
      <c r="A91" s="37"/>
      <c r="B91" s="139"/>
      <c r="C91" s="140"/>
      <c r="D91" s="57"/>
      <c r="E91" s="57"/>
      <c r="F91" s="19"/>
    </row>
    <row r="92" spans="1:6" ht="12.75">
      <c r="A92" s="37"/>
      <c r="B92" s="139"/>
      <c r="C92" s="140"/>
      <c r="D92" s="57"/>
      <c r="E92" s="57"/>
      <c r="F92" s="19"/>
    </row>
    <row r="93" spans="1:6" ht="12.75">
      <c r="A93" s="58"/>
      <c r="B93" s="139"/>
      <c r="C93" s="140"/>
      <c r="D93" s="57"/>
      <c r="E93" s="57"/>
      <c r="F93" s="19"/>
    </row>
    <row r="94" spans="1:6" ht="12.75">
      <c r="A94" s="58"/>
      <c r="B94" s="139"/>
      <c r="C94" s="140"/>
      <c r="D94" s="57"/>
      <c r="E94" s="57"/>
      <c r="F94" s="19"/>
    </row>
    <row r="95" spans="1:6" ht="12.75">
      <c r="A95" s="58"/>
      <c r="B95" s="139"/>
      <c r="C95" s="140"/>
      <c r="D95" s="57"/>
      <c r="E95" s="57"/>
      <c r="F95" s="19"/>
    </row>
    <row r="96" spans="1:6" ht="12.75">
      <c r="A96" s="58"/>
      <c r="B96" s="139"/>
      <c r="C96" s="140"/>
      <c r="D96" s="57"/>
      <c r="E96" s="57"/>
      <c r="F96" s="19"/>
    </row>
    <row r="97" spans="1:6" ht="12.75">
      <c r="A97" s="58"/>
      <c r="B97" s="139"/>
      <c r="C97" s="140"/>
      <c r="D97" s="57"/>
      <c r="E97" s="57"/>
      <c r="F97" s="19"/>
    </row>
    <row r="98" spans="1:6" ht="12.75">
      <c r="A98" s="58"/>
      <c r="B98" s="139"/>
      <c r="C98" s="140"/>
      <c r="D98" s="57"/>
      <c r="E98" s="57"/>
      <c r="F98" s="19"/>
    </row>
    <row r="99" spans="1:6" ht="12.75">
      <c r="A99" s="58"/>
      <c r="B99" s="139"/>
      <c r="C99" s="140"/>
      <c r="D99" s="57"/>
      <c r="E99" s="57"/>
      <c r="F99" s="19"/>
    </row>
    <row r="100" spans="1:6" ht="12.75">
      <c r="A100" s="58"/>
      <c r="B100" s="139"/>
      <c r="C100" s="140"/>
      <c r="D100" s="57"/>
      <c r="E100" s="57"/>
      <c r="F100" s="19"/>
    </row>
    <row r="101" spans="1:6" ht="12.75">
      <c r="A101" s="58"/>
      <c r="B101" s="139"/>
      <c r="C101" s="140"/>
      <c r="D101" s="57"/>
      <c r="E101" s="57"/>
      <c r="F101" s="19"/>
    </row>
    <row r="102" spans="1:6" ht="12.75">
      <c r="A102" s="58"/>
      <c r="B102" s="139"/>
      <c r="C102" s="14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2018-12-27T17:37:32Z</dcterms:modified>
  <cp:category/>
  <cp:version/>
  <cp:contentType/>
  <cp:contentStatus/>
</cp:coreProperties>
</file>