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<sst xmlns="http://schemas.openxmlformats.org/spreadsheetml/2006/main" count="95" uniqueCount="82">
  <si>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</si>
  <si>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</si>
  <si>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</si>
  <si>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</si>
  <si>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</si>
  <si>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</si>
  <si>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</si>
  <si>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</si>
  <si>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</si>
  <si>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</si>
  <si>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</si>
  <si>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</si>
  <si>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</si>
  <si>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</si>
  <si>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</si>
  <si>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</si>
  <si>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</si>
  <si>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</si>
  <si>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</si>
  <si>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</si>
  <si>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</si>
  <si>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</si>
  <si>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</si>
  <si>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</si>
  <si>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</si>
  <si>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</si>
  <si>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</si>
  <si>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</si>
  <si>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</si>
  <si>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</si>
  <si>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</si>
  <si>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</si>
  <si>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</si>
  <si>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12</t>
  </si>
  <si>
    <t>Marko</t>
  </si>
  <si>
    <t>Filip</t>
  </si>
  <si>
    <t>27</t>
  </si>
  <si>
    <t>40</t>
  </si>
  <si>
    <t>41</t>
  </si>
  <si>
    <t>Bogdan</t>
  </si>
  <si>
    <t>42</t>
  </si>
  <si>
    <t>Jelena</t>
  </si>
  <si>
    <t>20</t>
  </si>
  <si>
    <t>Piper</t>
  </si>
  <si>
    <t>Ivona</t>
  </si>
  <si>
    <t>Stojanović</t>
  </si>
  <si>
    <t>Vorotović</t>
  </si>
  <si>
    <t>Aprcović</t>
  </si>
  <si>
    <t>28</t>
  </si>
  <si>
    <t>Neško</t>
  </si>
  <si>
    <t>Milović</t>
  </si>
  <si>
    <t>35</t>
  </si>
  <si>
    <t>Maksim</t>
  </si>
  <si>
    <t>Vučinić</t>
  </si>
  <si>
    <t>37</t>
  </si>
  <si>
    <t>Đurđina</t>
  </si>
  <si>
    <t>Musić</t>
  </si>
  <si>
    <t>Bogdana</t>
  </si>
  <si>
    <t>Knežević</t>
  </si>
  <si>
    <t>Gaković</t>
  </si>
  <si>
    <t>Vesna</t>
  </si>
  <si>
    <t>Mandić</t>
  </si>
  <si>
    <t>Nastava []</t>
  </si>
  <si>
    <t>SR</t>
  </si>
  <si>
    <t>KOL [20]</t>
  </si>
  <si>
    <t>POP_KOL [20]</t>
  </si>
  <si>
    <t>K [20]</t>
  </si>
  <si>
    <t>ISPIT []</t>
  </si>
  <si>
    <t>POP_ISPIT []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</si>
  <si>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</si>
  <si>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</si>
  <si>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</si>
  <si>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</si>
  <si>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</si>
  <si>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>Distribuirani izvori električne energije</t>
  </si>
  <si>
    <t xml:space="preserve">Broj ECTS kredita: </t>
  </si>
  <si>
    <t>Nastava</t>
  </si>
  <si>
    <t>Testovi</t>
  </si>
  <si>
    <t>Seminarski rad</t>
  </si>
  <si>
    <t>NASTAVNIK: Prof. dr Snežana Vujošević</t>
  </si>
  <si>
    <t>T1 [5]</t>
  </si>
  <si>
    <t>T2 [5]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</si>
</sst>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26" xfId="0" applyNumberFormat="1" applyFont="1" applyFill="1" applyBorder="1" applyAlignment="1">
      <alignment horizontal="center"/>
    </xf>
    <xf numFmtId="49" fontId="1" fillId="32" borderId="27" xfId="0" applyNumberFormat="1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0" fillId="0" borderId="21" xfId="59" applyFont="1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6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0" customWidth="1"/>
    <col min="5" max="5" width="7.421875" style="0" customWidth="1"/>
    <col min="6" max="6" width="8.28125" style="0" customWidth="1"/>
    <col min="7" max="7" width="8.8515625" style="15" customWidth="1"/>
    <col min="8" max="8" width="13.57421875" style="0" customWidth="1"/>
    <col min="9" max="10" width="8.421875" style="0" customWidth="1"/>
    <col min="12" max="12" width="14.8515625" style="0" customWidth="1"/>
    <col min="13" max="13" width="11.421875" style="0" customWidth="1"/>
    <col min="14" max="15" width="8.8515625" style="0" customWidth="1"/>
    <col min="16" max="16" width="12.00390625" style="0" customWidth="1"/>
    <col min="17" max="17" width="14.57421875" style="0" customWidth="1"/>
    <col min="18" max="18" width="7.421875" style="0" customWidth="1"/>
    <col min="19" max="19" width="12.140625" style="0" customWidth="1"/>
    <col min="20" max="20" width="7.8515625" style="0" customWidth="1"/>
    <col min="21" max="21" width="13.00390625" style="0" customWidth="1"/>
    <col min="22" max="22" width="12.421875" style="0" customWidth="1"/>
    <col min="23" max="23" width="12.00390625" style="0" customWidth="1"/>
  </cols>
  <sheetData>
    <row r="1" spans="1:24" ht="13.5" thickBot="1">
      <c r="A1" s="99" t="s">
        <v>16</v>
      </c>
      <c r="B1" s="123" t="s">
        <v>0</v>
      </c>
      <c r="C1" s="124" t="s">
        <v>12</v>
      </c>
      <c r="D1" s="124" t="s">
        <v>62</v>
      </c>
      <c r="E1" s="124" t="s">
        <v>80</v>
      </c>
      <c r="F1" s="124" t="s">
        <v>81</v>
      </c>
      <c r="G1" s="99" t="s">
        <v>64</v>
      </c>
      <c r="H1" s="99" t="s">
        <v>65</v>
      </c>
      <c r="I1" s="99" t="s">
        <v>66</v>
      </c>
      <c r="J1" s="99" t="s">
        <v>63</v>
      </c>
      <c r="K1" s="99" t="s">
        <v>67</v>
      </c>
      <c r="L1" s="99" t="s">
        <v>68</v>
      </c>
      <c r="M1" s="99" t="s">
        <v>26</v>
      </c>
      <c r="N1" s="99" t="s">
        <v>19</v>
      </c>
      <c r="O1" s="87"/>
      <c r="P1" s="30"/>
      <c r="Q1" s="25"/>
      <c r="R1" s="25"/>
      <c r="S1" s="25"/>
      <c r="T1" s="87"/>
      <c r="U1" s="30"/>
      <c r="V1" s="25"/>
      <c r="W1" s="25"/>
      <c r="X1" s="25"/>
    </row>
    <row r="2" spans="1:24" ht="12.75">
      <c r="A2" s="73">
        <v>1</v>
      </c>
      <c r="B2" s="125" t="str">
        <f>Sheet1!B2</f>
        <v>11/2019</v>
      </c>
      <c r="C2" s="125" t="str">
        <f>Sheet1!E2&amp;" "&amp;Sheet1!F2</f>
        <v>Jelena Piper</v>
      </c>
      <c r="D2" s="125"/>
      <c r="E2" s="125">
        <v>5</v>
      </c>
      <c r="F2" s="125">
        <v>5</v>
      </c>
      <c r="G2" s="95">
        <v>20</v>
      </c>
      <c r="H2" s="73"/>
      <c r="I2" s="73">
        <f aca="true" t="shared" si="0" ref="I2:I11">IF(H2,H2,G2)</f>
        <v>20</v>
      </c>
      <c r="J2" s="73"/>
      <c r="K2" s="96"/>
      <c r="L2" s="97"/>
      <c r="M2" s="97">
        <f>D2+E2+F2+I2+IF(L2,L2,K2)</f>
        <v>30</v>
      </c>
      <c r="N2" s="98" t="str">
        <f>IF(M2&gt;=90,"A",IF(M2&gt;=80,"B",IF(M2&gt;=70,"C",IF(M2&gt;=60,"D",IF(M2&gt;=50,"E","F")))))</f>
        <v>F</v>
      </c>
      <c r="O2" s="24"/>
      <c r="P2" s="87"/>
      <c r="Q2" s="87"/>
      <c r="R2" s="90"/>
      <c r="S2" s="24"/>
      <c r="T2" s="24"/>
      <c r="U2" s="87"/>
      <c r="V2" s="87"/>
      <c r="W2" s="90"/>
      <c r="X2" s="25"/>
    </row>
    <row r="3" spans="1:24" ht="12.75">
      <c r="A3" s="68">
        <f>A2+1</f>
        <v>2</v>
      </c>
      <c r="B3" s="125" t="str">
        <f>Sheet1!B3</f>
        <v>12/2019</v>
      </c>
      <c r="C3" s="125" t="str">
        <f>Sheet1!E3&amp;" "&amp;Sheet1!F3</f>
        <v>Ivona Stojanović</v>
      </c>
      <c r="D3" s="125"/>
      <c r="E3" s="125">
        <v>5</v>
      </c>
      <c r="F3" s="125">
        <v>5</v>
      </c>
      <c r="G3" s="23">
        <v>19</v>
      </c>
      <c r="H3" s="68"/>
      <c r="I3" s="73">
        <f t="shared" si="0"/>
        <v>19</v>
      </c>
      <c r="J3" s="73"/>
      <c r="K3" s="71"/>
      <c r="L3" s="71"/>
      <c r="M3" s="97">
        <f aca="true" t="shared" si="1" ref="M3:M11">D3+E3+F3+I3+IF(L3,L3,K3)</f>
        <v>29</v>
      </c>
      <c r="N3" s="98" t="str">
        <f aca="true" t="shared" si="2" ref="N3:N11">IF(M3&gt;=90,"A",IF(M3&gt;=80,"B",IF(M3&gt;=70,"C",IF(M3&gt;=60,"D",IF(M3&gt;=50,"E","F")))))</f>
        <v>F</v>
      </c>
      <c r="O3" s="24"/>
      <c r="P3" s="30"/>
      <c r="Q3" s="91"/>
      <c r="R3" s="24"/>
      <c r="S3" s="24"/>
      <c r="T3" s="24"/>
      <c r="U3" s="30"/>
      <c r="V3" s="91"/>
      <c r="W3" s="24"/>
      <c r="X3" s="25"/>
    </row>
    <row r="4" spans="1:24" ht="12.75">
      <c r="A4" s="68">
        <f aca="true" t="shared" si="3" ref="A4:A11">A3+1</f>
        <v>3</v>
      </c>
      <c r="B4" s="125" t="str">
        <f>Sheet1!B4</f>
        <v>20/2019</v>
      </c>
      <c r="C4" s="125" t="str">
        <f>Sheet1!E4&amp;" "&amp;Sheet1!F4</f>
        <v>Filip Vorotović</v>
      </c>
      <c r="D4" s="125"/>
      <c r="E4" s="125">
        <v>5</v>
      </c>
      <c r="F4" s="125">
        <v>5</v>
      </c>
      <c r="G4" s="23">
        <v>19</v>
      </c>
      <c r="H4" s="68"/>
      <c r="I4" s="73">
        <f t="shared" si="0"/>
        <v>19</v>
      </c>
      <c r="J4" s="73"/>
      <c r="K4" s="71"/>
      <c r="L4" s="71"/>
      <c r="M4" s="97">
        <f t="shared" si="1"/>
        <v>29</v>
      </c>
      <c r="N4" s="98" t="str">
        <f t="shared" si="2"/>
        <v>F</v>
      </c>
      <c r="O4" s="24"/>
      <c r="P4" s="30"/>
      <c r="Q4" s="92"/>
      <c r="R4" s="92"/>
      <c r="S4" s="24"/>
      <c r="T4" s="29"/>
      <c r="U4" s="30"/>
      <c r="V4" s="24"/>
      <c r="W4" s="92"/>
      <c r="X4" s="25"/>
    </row>
    <row r="5" spans="1:24" ht="12.75">
      <c r="A5" s="68">
        <f t="shared" si="3"/>
        <v>4</v>
      </c>
      <c r="B5" s="125" t="str">
        <f>Sheet1!B5</f>
        <v>27/2019</v>
      </c>
      <c r="C5" s="125" t="str">
        <f>Sheet1!E5&amp;" "&amp;Sheet1!F5</f>
        <v>Bogdan Aprcović</v>
      </c>
      <c r="D5" s="125"/>
      <c r="E5" s="125">
        <v>5</v>
      </c>
      <c r="F5" s="125">
        <v>5</v>
      </c>
      <c r="G5" s="23">
        <v>20</v>
      </c>
      <c r="H5" s="68"/>
      <c r="I5" s="73">
        <f t="shared" si="0"/>
        <v>20</v>
      </c>
      <c r="J5" s="73"/>
      <c r="K5" s="71"/>
      <c r="L5" s="71"/>
      <c r="M5" s="97">
        <f t="shared" si="1"/>
        <v>30</v>
      </c>
      <c r="N5" s="98" t="str">
        <f t="shared" si="2"/>
        <v>F</v>
      </c>
      <c r="O5" s="24"/>
      <c r="P5" s="30"/>
      <c r="Q5" s="91"/>
      <c r="R5" s="92"/>
      <c r="S5" s="24"/>
      <c r="T5" s="29"/>
      <c r="U5" s="30"/>
      <c r="V5" s="24"/>
      <c r="W5" s="92"/>
      <c r="X5" s="25"/>
    </row>
    <row r="6" spans="1:24" ht="12.75">
      <c r="A6" s="68">
        <f t="shared" si="3"/>
        <v>5</v>
      </c>
      <c r="B6" s="125" t="str">
        <f>Sheet1!B6</f>
        <v>28/2019</v>
      </c>
      <c r="C6" s="125" t="str">
        <f>Sheet1!E6&amp;" "&amp;Sheet1!F6</f>
        <v>Neško Milović</v>
      </c>
      <c r="D6" s="125"/>
      <c r="E6" s="125">
        <v>5</v>
      </c>
      <c r="F6" s="125">
        <v>5</v>
      </c>
      <c r="G6" s="23">
        <v>19</v>
      </c>
      <c r="H6" s="68"/>
      <c r="I6" s="73">
        <f t="shared" si="0"/>
        <v>19</v>
      </c>
      <c r="J6" s="73"/>
      <c r="K6" s="71"/>
      <c r="L6" s="32"/>
      <c r="M6" s="97">
        <f t="shared" si="1"/>
        <v>29</v>
      </c>
      <c r="N6" s="98" t="str">
        <f t="shared" si="2"/>
        <v>F</v>
      </c>
      <c r="O6" s="24"/>
      <c r="P6" s="30"/>
      <c r="Q6" s="92"/>
      <c r="R6" s="92"/>
      <c r="S6" s="24"/>
      <c r="T6" s="24"/>
      <c r="U6" s="30"/>
      <c r="V6" s="24"/>
      <c r="W6" s="92"/>
      <c r="X6" s="25"/>
    </row>
    <row r="7" spans="1:24" ht="12.75">
      <c r="A7" s="68">
        <f t="shared" si="3"/>
        <v>6</v>
      </c>
      <c r="B7" s="125" t="str">
        <f>Sheet1!B7</f>
        <v>35/2019</v>
      </c>
      <c r="C7" s="125" t="str">
        <f>Sheet1!E7&amp;" "&amp;Sheet1!F7</f>
        <v>Maksim Vučinić</v>
      </c>
      <c r="D7" s="125"/>
      <c r="E7" s="125"/>
      <c r="F7" s="125"/>
      <c r="G7" s="31"/>
      <c r="H7" s="68"/>
      <c r="I7" s="73">
        <f t="shared" si="0"/>
        <v>0</v>
      </c>
      <c r="J7" s="73"/>
      <c r="K7" s="71"/>
      <c r="L7" s="71"/>
      <c r="M7" s="97">
        <f t="shared" si="1"/>
        <v>0</v>
      </c>
      <c r="N7" s="98" t="str">
        <f t="shared" si="2"/>
        <v>F</v>
      </c>
      <c r="O7" s="24"/>
      <c r="P7" s="24"/>
      <c r="Q7" s="24"/>
      <c r="R7" s="24"/>
      <c r="S7" s="24"/>
      <c r="T7" s="24"/>
      <c r="U7" s="29"/>
      <c r="V7" s="24"/>
      <c r="W7" s="25"/>
      <c r="X7" s="25"/>
    </row>
    <row r="8" spans="1:24" ht="12.75">
      <c r="A8" s="68">
        <f t="shared" si="3"/>
        <v>7</v>
      </c>
      <c r="B8" s="125" t="str">
        <f>Sheet1!B8</f>
        <v>37/2019</v>
      </c>
      <c r="C8" s="125" t="str">
        <f>Sheet1!E8&amp;" "&amp;Sheet1!F8</f>
        <v>Đurđina Musić</v>
      </c>
      <c r="D8" s="125"/>
      <c r="E8" s="125">
        <v>5</v>
      </c>
      <c r="F8" s="125">
        <v>5</v>
      </c>
      <c r="G8" s="23">
        <v>18.5</v>
      </c>
      <c r="H8" s="68"/>
      <c r="I8" s="73">
        <f t="shared" si="0"/>
        <v>18.5</v>
      </c>
      <c r="J8" s="73"/>
      <c r="K8" s="71"/>
      <c r="L8" s="71"/>
      <c r="M8" s="97">
        <f t="shared" si="1"/>
        <v>28.5</v>
      </c>
      <c r="N8" s="98" t="str">
        <f t="shared" si="2"/>
        <v>F</v>
      </c>
      <c r="O8" s="24"/>
      <c r="P8" s="24"/>
      <c r="Q8" s="24"/>
      <c r="R8" s="24"/>
      <c r="S8" s="24"/>
      <c r="T8" s="24"/>
      <c r="U8" s="29"/>
      <c r="V8" s="24"/>
      <c r="W8" s="25"/>
      <c r="X8" s="25"/>
    </row>
    <row r="9" spans="1:24" ht="12.75">
      <c r="A9" s="68">
        <f t="shared" si="3"/>
        <v>8</v>
      </c>
      <c r="B9" s="125" t="str">
        <f>Sheet1!B9</f>
        <v>40/2019</v>
      </c>
      <c r="C9" s="125" t="str">
        <f>Sheet1!E9&amp;" "&amp;Sheet1!F9</f>
        <v>Bogdana Knežević</v>
      </c>
      <c r="D9" s="125"/>
      <c r="E9" s="125"/>
      <c r="F9" s="125"/>
      <c r="G9" s="23"/>
      <c r="H9" s="68"/>
      <c r="I9" s="73">
        <f t="shared" si="0"/>
        <v>0</v>
      </c>
      <c r="J9" s="73"/>
      <c r="K9" s="32"/>
      <c r="L9" s="71"/>
      <c r="M9" s="97">
        <f t="shared" si="1"/>
        <v>0</v>
      </c>
      <c r="N9" s="98" t="str">
        <f t="shared" si="2"/>
        <v>F</v>
      </c>
      <c r="O9" s="24"/>
      <c r="P9" s="79"/>
      <c r="Q9" s="24"/>
      <c r="R9" s="24"/>
      <c r="S9" s="24"/>
      <c r="T9" s="24"/>
      <c r="U9" s="29"/>
      <c r="V9" s="24"/>
      <c r="W9" s="25"/>
      <c r="X9" s="25"/>
    </row>
    <row r="10" spans="1:24" ht="12.75">
      <c r="A10" s="68">
        <f t="shared" si="3"/>
        <v>9</v>
      </c>
      <c r="B10" s="125" t="str">
        <f>Sheet1!B10</f>
        <v>41/2019</v>
      </c>
      <c r="C10" s="125" t="str">
        <f>Sheet1!E10&amp;" "&amp;Sheet1!F10</f>
        <v>Marko Gaković</v>
      </c>
      <c r="D10" s="125"/>
      <c r="E10" s="125">
        <v>5</v>
      </c>
      <c r="F10" s="125">
        <v>3</v>
      </c>
      <c r="G10" s="23">
        <v>14</v>
      </c>
      <c r="H10" s="68"/>
      <c r="I10" s="73">
        <f t="shared" si="0"/>
        <v>14</v>
      </c>
      <c r="J10" s="73"/>
      <c r="K10" s="71"/>
      <c r="L10" s="32"/>
      <c r="M10" s="97">
        <f t="shared" si="1"/>
        <v>22</v>
      </c>
      <c r="N10" s="98" t="str">
        <f t="shared" si="2"/>
        <v>F</v>
      </c>
      <c r="O10" s="24"/>
      <c r="P10" s="87"/>
      <c r="Q10" s="87"/>
      <c r="R10" s="90"/>
      <c r="S10" s="24"/>
      <c r="T10" s="24"/>
      <c r="U10" s="29"/>
      <c r="V10" s="81"/>
      <c r="W10" s="25"/>
      <c r="X10" s="25"/>
    </row>
    <row r="11" spans="1:24" ht="12.75">
      <c r="A11" s="68">
        <f t="shared" si="3"/>
        <v>10</v>
      </c>
      <c r="B11" s="125" t="str">
        <f>Sheet1!B11</f>
        <v>42/2019</v>
      </c>
      <c r="C11" s="125" t="str">
        <f>Sheet1!E11&amp;" "&amp;Sheet1!F11</f>
        <v>Vesna Mandić</v>
      </c>
      <c r="D11" s="125"/>
      <c r="E11" s="125"/>
      <c r="F11" s="125"/>
      <c r="G11" s="31"/>
      <c r="H11" s="68"/>
      <c r="I11" s="73">
        <f t="shared" si="0"/>
        <v>0</v>
      </c>
      <c r="J11" s="73"/>
      <c r="K11" s="32"/>
      <c r="L11" s="71"/>
      <c r="M11" s="97">
        <f t="shared" si="1"/>
        <v>0</v>
      </c>
      <c r="N11" s="98" t="str">
        <f t="shared" si="2"/>
        <v>F</v>
      </c>
      <c r="O11" s="24"/>
      <c r="P11" s="30"/>
      <c r="Q11" s="29"/>
      <c r="R11" s="24"/>
      <c r="S11" s="24"/>
      <c r="T11" s="29"/>
      <c r="U11" s="29"/>
      <c r="V11" s="81"/>
      <c r="W11" s="25"/>
      <c r="X11" s="25"/>
    </row>
    <row r="12" spans="1:24" ht="12.75">
      <c r="A12" s="88"/>
      <c r="B12" s="25"/>
      <c r="C12" s="25" t="str">
        <f>Sheet1!E87&amp;" "&amp;Sheet1!F87</f>
        <v> </v>
      </c>
      <c r="D12" s="25"/>
      <c r="E12" s="25"/>
      <c r="F12" s="25"/>
      <c r="G12" s="28"/>
      <c r="H12" s="88"/>
      <c r="I12" s="88"/>
      <c r="J12" s="88"/>
      <c r="K12" s="82"/>
      <c r="L12" s="82"/>
      <c r="M12" s="82"/>
      <c r="N12" s="89"/>
      <c r="O12" s="24"/>
      <c r="P12" s="27"/>
      <c r="Q12" s="27"/>
      <c r="R12" s="27"/>
      <c r="S12" s="27"/>
      <c r="T12" s="24"/>
      <c r="U12" s="28"/>
      <c r="V12" s="27"/>
      <c r="W12" s="28"/>
      <c r="X12" s="16"/>
    </row>
    <row r="13" spans="1:24" ht="12.75">
      <c r="A13" s="88"/>
      <c r="B13" s="25"/>
      <c r="C13" s="25"/>
      <c r="D13" s="25"/>
      <c r="E13" s="25"/>
      <c r="F13" s="25"/>
      <c r="G13" s="28"/>
      <c r="H13" s="88"/>
      <c r="I13" s="88"/>
      <c r="J13" s="88"/>
      <c r="K13" s="82"/>
      <c r="L13" s="82"/>
      <c r="M13" s="82"/>
      <c r="N13" s="89"/>
      <c r="O13" s="24"/>
      <c r="P13" s="27"/>
      <c r="Q13" s="27"/>
      <c r="R13" s="27"/>
      <c r="S13" s="27"/>
      <c r="T13" s="24"/>
      <c r="U13" s="28"/>
      <c r="V13" s="27"/>
      <c r="W13" s="28"/>
      <c r="X13" s="16"/>
    </row>
    <row r="14" spans="1:24" ht="12.75">
      <c r="A14" s="88"/>
      <c r="B14" s="25"/>
      <c r="C14" s="25"/>
      <c r="D14" s="25"/>
      <c r="E14" s="25"/>
      <c r="F14" s="25"/>
      <c r="G14" s="28"/>
      <c r="H14" s="88"/>
      <c r="I14" s="88"/>
      <c r="J14" s="88"/>
      <c r="K14" s="117"/>
      <c r="L14" s="82"/>
      <c r="M14" s="82"/>
      <c r="N14" s="89"/>
      <c r="O14" s="24"/>
      <c r="P14" s="27"/>
      <c r="Q14" s="27"/>
      <c r="R14" s="27"/>
      <c r="S14" s="27"/>
      <c r="T14" s="24"/>
      <c r="U14" s="28"/>
      <c r="V14" s="27"/>
      <c r="W14" s="28"/>
      <c r="X14" s="16"/>
    </row>
    <row r="15" spans="1:24" ht="12.75">
      <c r="A15" s="88"/>
      <c r="B15" s="25"/>
      <c r="C15" s="25"/>
      <c r="D15" s="25"/>
      <c r="E15" s="25"/>
      <c r="F15" s="25"/>
      <c r="G15" s="28"/>
      <c r="H15" s="88"/>
      <c r="I15" s="88"/>
      <c r="J15" s="88"/>
      <c r="K15" s="82"/>
      <c r="L15" s="82"/>
      <c r="M15" s="82"/>
      <c r="N15" s="89"/>
      <c r="O15" s="24"/>
      <c r="P15" s="27"/>
      <c r="Q15" s="27"/>
      <c r="R15" s="27"/>
      <c r="S15" s="27"/>
      <c r="T15" s="24"/>
      <c r="U15" s="28"/>
      <c r="V15" s="27"/>
      <c r="W15" s="28"/>
      <c r="X15" s="16"/>
    </row>
    <row r="16" spans="1:26" ht="15.75">
      <c r="A16" s="88"/>
      <c r="B16" s="94"/>
      <c r="C16" s="94"/>
      <c r="D16" s="94"/>
      <c r="E16" s="94"/>
      <c r="F16" s="94"/>
      <c r="G16" s="88"/>
      <c r="H16" s="72"/>
      <c r="I16" s="72"/>
      <c r="J16" s="72"/>
      <c r="K16" s="88"/>
      <c r="L16" s="93"/>
      <c r="M16" s="72"/>
      <c r="N16" s="82"/>
      <c r="O16" s="89"/>
      <c r="P16" s="83"/>
      <c r="Q16" s="16"/>
      <c r="R16" s="16"/>
      <c r="S16" s="16"/>
      <c r="T16" s="16"/>
      <c r="U16" s="16"/>
      <c r="V16" s="67"/>
      <c r="W16" s="65"/>
      <c r="X16" s="66"/>
      <c r="Y16" s="16"/>
      <c r="Z16" s="16"/>
    </row>
    <row r="17" spans="1:26" ht="15.75">
      <c r="A17" s="88"/>
      <c r="B17" s="94"/>
      <c r="C17" s="94"/>
      <c r="D17" s="94"/>
      <c r="E17" s="94"/>
      <c r="F17" s="94"/>
      <c r="G17" s="88"/>
      <c r="H17" s="72"/>
      <c r="I17" s="72"/>
      <c r="J17" s="72"/>
      <c r="K17" s="88"/>
      <c r="L17" s="93"/>
      <c r="M17" s="72"/>
      <c r="N17" s="82"/>
      <c r="O17" s="89"/>
      <c r="P17" s="83"/>
      <c r="Q17" s="16"/>
      <c r="R17" s="16"/>
      <c r="S17" s="16"/>
      <c r="T17" s="16"/>
      <c r="U17" s="16"/>
      <c r="V17" s="67"/>
      <c r="W17" s="65"/>
      <c r="X17" s="66"/>
      <c r="Y17" s="16"/>
      <c r="Z17" s="16"/>
    </row>
    <row r="18" spans="1:26" ht="15.75">
      <c r="A18" s="88"/>
      <c r="B18" s="94"/>
      <c r="C18" s="94"/>
      <c r="D18" s="94"/>
      <c r="E18" s="94"/>
      <c r="F18" s="94"/>
      <c r="G18" s="88"/>
      <c r="H18" s="72"/>
      <c r="I18" s="72"/>
      <c r="J18" s="72"/>
      <c r="K18" s="88"/>
      <c r="L18" s="93"/>
      <c r="M18" s="72"/>
      <c r="N18" s="82"/>
      <c r="O18" s="89"/>
      <c r="P18" s="83"/>
      <c r="Q18" s="16"/>
      <c r="R18" s="16"/>
      <c r="S18" s="16"/>
      <c r="T18" s="16"/>
      <c r="U18" s="16"/>
      <c r="V18" s="67"/>
      <c r="W18" s="65"/>
      <c r="X18" s="66"/>
      <c r="Y18" s="16"/>
      <c r="Z18" s="16"/>
    </row>
    <row r="19" spans="1:26" ht="15.75">
      <c r="A19" s="88"/>
      <c r="B19" s="94"/>
      <c r="C19" s="94"/>
      <c r="D19" s="94"/>
      <c r="E19" s="94"/>
      <c r="F19" s="94"/>
      <c r="G19" s="88"/>
      <c r="H19" s="72"/>
      <c r="I19" s="72"/>
      <c r="J19" s="72"/>
      <c r="K19" s="88"/>
      <c r="L19" s="93"/>
      <c r="M19" s="72"/>
      <c r="N19" s="82"/>
      <c r="O19" s="89"/>
      <c r="P19" s="80"/>
      <c r="Q19" s="16"/>
      <c r="R19" s="16"/>
      <c r="S19" s="16"/>
      <c r="T19" s="16"/>
      <c r="U19" s="16"/>
      <c r="V19" s="64"/>
      <c r="W19" s="65"/>
      <c r="X19" s="66"/>
      <c r="Y19" s="16"/>
      <c r="Z19" s="16"/>
    </row>
    <row r="20" spans="1:26" ht="15.75">
      <c r="A20" s="16"/>
      <c r="B20" s="84"/>
      <c r="C20" s="84"/>
      <c r="D20" s="84"/>
      <c r="E20" s="84"/>
      <c r="F20" s="84"/>
      <c r="G20" s="27"/>
      <c r="H20" s="16"/>
      <c r="I20" s="16"/>
      <c r="J20" s="16"/>
      <c r="K20" s="16"/>
      <c r="L20" s="85"/>
      <c r="M20" s="16"/>
      <c r="N20" s="16"/>
      <c r="O20" s="16"/>
      <c r="P20" s="80"/>
      <c r="Q20" s="16"/>
      <c r="R20" s="16"/>
      <c r="S20" s="16"/>
      <c r="T20" s="16"/>
      <c r="U20" s="16"/>
      <c r="V20" s="67"/>
      <c r="W20" s="65"/>
      <c r="X20" s="66"/>
      <c r="Y20" s="16"/>
      <c r="Z20" s="16"/>
    </row>
    <row r="21" spans="1:26" ht="15.75">
      <c r="A21" s="16"/>
      <c r="B21" s="84"/>
      <c r="C21" s="84"/>
      <c r="D21" s="84"/>
      <c r="E21" s="84"/>
      <c r="F21" s="84"/>
      <c r="G21" s="27"/>
      <c r="H21" s="16"/>
      <c r="I21" s="16"/>
      <c r="J21" s="16"/>
      <c r="K21" s="16"/>
      <c r="L21" s="86"/>
      <c r="M21" s="16"/>
      <c r="N21" s="16"/>
      <c r="O21" s="16"/>
      <c r="P21" s="80"/>
      <c r="Q21" s="16"/>
      <c r="R21" s="16"/>
      <c r="S21" s="16"/>
      <c r="T21" s="16"/>
      <c r="U21" s="16"/>
      <c r="V21" s="67"/>
      <c r="W21" s="65"/>
      <c r="X21" s="66"/>
      <c r="Y21" s="16"/>
      <c r="Z21" s="16"/>
    </row>
    <row r="22" spans="1:26" ht="15.75">
      <c r="A22" s="16"/>
      <c r="B22" s="84"/>
      <c r="C22" s="84"/>
      <c r="D22" s="84"/>
      <c r="E22" s="84"/>
      <c r="F22" s="84"/>
      <c r="G22" s="27"/>
      <c r="H22" s="16"/>
      <c r="I22" s="16"/>
      <c r="J22" s="16"/>
      <c r="K22" s="16"/>
      <c r="L22" s="16"/>
      <c r="M22" s="16"/>
      <c r="N22" s="16"/>
      <c r="O22" s="16"/>
      <c r="P22" s="80"/>
      <c r="Q22" s="16"/>
      <c r="R22" s="16"/>
      <c r="S22" s="16"/>
      <c r="T22" s="16"/>
      <c r="U22" s="16"/>
      <c r="V22" s="67"/>
      <c r="W22" s="65"/>
      <c r="X22" s="66"/>
      <c r="Y22" s="16"/>
      <c r="Z22" s="16"/>
    </row>
    <row r="23" spans="1:26" ht="12.75">
      <c r="A23" s="16"/>
      <c r="B23" s="84"/>
      <c r="C23" s="84"/>
      <c r="D23" s="84"/>
      <c r="E23" s="84"/>
      <c r="F23" s="84"/>
      <c r="G23" s="27"/>
      <c r="H23" s="16"/>
      <c r="I23" s="16"/>
      <c r="J23" s="16"/>
      <c r="K23" s="16"/>
      <c r="L23" s="16"/>
      <c r="M23" s="16"/>
      <c r="N23" s="16"/>
      <c r="O23" s="16"/>
      <c r="P23" s="80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3:26" ht="12.75">
      <c r="C24" s="1"/>
      <c r="D24" s="1"/>
      <c r="E24" s="1"/>
      <c r="F24" s="1"/>
      <c r="P24" s="26"/>
      <c r="V24" s="16"/>
      <c r="W24" s="16"/>
      <c r="X24" s="16"/>
      <c r="Y24" s="16"/>
      <c r="Z24" s="16"/>
    </row>
    <row r="25" spans="3:26" ht="12.75">
      <c r="C25" s="1"/>
      <c r="D25" s="1"/>
      <c r="E25" s="1"/>
      <c r="F25" s="1"/>
      <c r="P25" s="26"/>
      <c r="V25" s="16"/>
      <c r="W25" s="16"/>
      <c r="X25" s="16"/>
      <c r="Y25" s="16"/>
      <c r="Z25" s="16"/>
    </row>
    <row r="26" spans="3:26" ht="12.75">
      <c r="C26" s="1"/>
      <c r="D26" s="1"/>
      <c r="E26" s="1"/>
      <c r="F26" s="1"/>
      <c r="P26" s="26"/>
      <c r="Y26" s="16"/>
      <c r="Z26" s="16"/>
    </row>
    <row r="27" spans="3:16" ht="12.75">
      <c r="C27" s="1"/>
      <c r="D27" s="1"/>
      <c r="E27" s="1"/>
      <c r="F27" s="1"/>
      <c r="P27" s="26"/>
    </row>
    <row r="28" spans="3:16" ht="12.75">
      <c r="C28" s="1"/>
      <c r="D28" s="1"/>
      <c r="E28" s="1"/>
      <c r="F28" s="1"/>
      <c r="P28" s="26"/>
    </row>
    <row r="29" spans="3:16" ht="12.75">
      <c r="C29" s="1"/>
      <c r="D29" s="1"/>
      <c r="E29" s="1"/>
      <c r="F29" s="1"/>
      <c r="P29" s="26"/>
    </row>
    <row r="30" spans="3:16" ht="12.75">
      <c r="C30" s="1"/>
      <c r="D30" s="1"/>
      <c r="E30" s="1"/>
      <c r="F30" s="1"/>
      <c r="P30" s="26"/>
    </row>
    <row r="31" spans="3:16" ht="12.75">
      <c r="C31" s="1"/>
      <c r="D31" s="1"/>
      <c r="E31" s="1"/>
      <c r="F31" s="1"/>
      <c r="P31" s="26"/>
    </row>
    <row r="32" spans="3:16" ht="12.75">
      <c r="C32" s="1"/>
      <c r="D32" s="1"/>
      <c r="E32" s="1"/>
      <c r="F32" s="1"/>
      <c r="P32" s="26"/>
    </row>
    <row r="33" spans="3:16" ht="12.75">
      <c r="C33" s="1"/>
      <c r="D33" s="1"/>
      <c r="E33" s="1"/>
      <c r="F33" s="1"/>
      <c r="P33" s="26"/>
    </row>
    <row r="34" spans="3:16" ht="12.75">
      <c r="C34" s="1"/>
      <c r="D34" s="1"/>
      <c r="E34" s="1"/>
      <c r="F34" s="1"/>
      <c r="P34" s="26"/>
    </row>
    <row r="35" spans="3:16" ht="12.75">
      <c r="C35" s="1"/>
      <c r="D35" s="1"/>
      <c r="E35" s="1"/>
      <c r="F35" s="1"/>
      <c r="P35" s="26"/>
    </row>
    <row r="36" spans="3:16" ht="12.75">
      <c r="C36" s="1"/>
      <c r="D36" s="1"/>
      <c r="E36" s="1"/>
      <c r="F36" s="1"/>
      <c r="P36" s="26"/>
    </row>
    <row r="37" spans="3:16" ht="12.75">
      <c r="C37" s="1"/>
      <c r="D37" s="1"/>
      <c r="E37" s="1"/>
      <c r="F37" s="1"/>
      <c r="P37" s="26"/>
    </row>
    <row r="38" spans="3:16" ht="12.75">
      <c r="C38" s="1"/>
      <c r="D38" s="1"/>
      <c r="E38" s="1"/>
      <c r="F38" s="1"/>
      <c r="P38" s="26"/>
    </row>
    <row r="39" spans="3:16" ht="12.75">
      <c r="C39" s="1"/>
      <c r="D39" s="1"/>
      <c r="E39" s="1"/>
      <c r="F39" s="1"/>
      <c r="P39" s="26"/>
    </row>
    <row r="40" spans="3:16" ht="12.75">
      <c r="C40" s="1"/>
      <c r="D40" s="1"/>
      <c r="E40" s="1"/>
      <c r="F40" s="1"/>
      <c r="P40" s="26"/>
    </row>
    <row r="41" spans="3:16" ht="12.75">
      <c r="C41" s="1"/>
      <c r="D41" s="1"/>
      <c r="E41" s="1"/>
      <c r="F41" s="1"/>
      <c r="P41" s="26"/>
    </row>
    <row r="42" spans="3:16" ht="12.75">
      <c r="C42" s="1"/>
      <c r="D42" s="1"/>
      <c r="E42" s="1"/>
      <c r="F42" s="1"/>
      <c r="P42" s="26"/>
    </row>
    <row r="43" spans="3:16" ht="12.75">
      <c r="C43" s="1"/>
      <c r="D43" s="1"/>
      <c r="E43" s="1"/>
      <c r="F43" s="1"/>
      <c r="P43" s="26"/>
    </row>
    <row r="44" spans="3:16" ht="12.75">
      <c r="C44" s="1"/>
      <c r="D44" s="1"/>
      <c r="E44" s="1"/>
      <c r="F44" s="1"/>
      <c r="P44" s="26"/>
    </row>
    <row r="45" spans="3:16" ht="12.75">
      <c r="C45" s="1"/>
      <c r="D45" s="1"/>
      <c r="E45" s="1"/>
      <c r="F45" s="1"/>
      <c r="P45" s="26"/>
    </row>
    <row r="46" spans="3:16" ht="12.75">
      <c r="C46" s="1"/>
      <c r="D46" s="1"/>
      <c r="E46" s="1"/>
      <c r="F46" s="1"/>
      <c r="P46" s="26"/>
    </row>
    <row r="47" spans="3:16" ht="12.75">
      <c r="C47" s="1"/>
      <c r="D47" s="1"/>
      <c r="E47" s="1"/>
      <c r="F47" s="1"/>
      <c r="P47" s="26"/>
    </row>
    <row r="48" spans="3:16" ht="12.75">
      <c r="C48" s="1"/>
      <c r="D48" s="1"/>
      <c r="E48" s="1"/>
      <c r="F48" s="1"/>
      <c r="P48" s="26"/>
    </row>
    <row r="49" spans="3:16" ht="12.75">
      <c r="C49" s="1"/>
      <c r="D49" s="1"/>
      <c r="E49" s="1"/>
      <c r="F49" s="1"/>
      <c r="P49" s="26"/>
    </row>
    <row r="50" spans="3:16" ht="12.75">
      <c r="C50" s="1"/>
      <c r="D50" s="1"/>
      <c r="E50" s="1"/>
      <c r="F50" s="1"/>
      <c r="P50" s="26"/>
    </row>
    <row r="51" spans="3:16" ht="12.75">
      <c r="C51" s="1"/>
      <c r="D51" s="1"/>
      <c r="E51" s="1"/>
      <c r="F51" s="1"/>
      <c r="P51" s="26"/>
    </row>
    <row r="52" spans="3:16" ht="12.75">
      <c r="C52" s="1"/>
      <c r="D52" s="1"/>
      <c r="E52" s="1"/>
      <c r="F52" s="1"/>
      <c r="P52" s="26"/>
    </row>
    <row r="53" spans="3:16" ht="12.75">
      <c r="C53" s="1"/>
      <c r="D53" s="1"/>
      <c r="E53" s="1"/>
      <c r="F53" s="1"/>
      <c r="P53" s="26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7" width="12.57421875" style="13" customWidth="1"/>
    <col min="8" max="8" width="17.7109375" style="13" customWidth="1"/>
    <col min="9" max="9" width="19.57421875" style="13" customWidth="1"/>
    <col min="10" max="10" width="13.57421875" style="13" customWidth="1"/>
    <col min="11" max="11" width="13.28125" style="12" customWidth="1"/>
    <col min="12" max="12" width="6.7109375" style="12" customWidth="1"/>
    <col min="13" max="16384" width="9.140625" style="12" customWidth="1"/>
  </cols>
  <sheetData>
    <row r="1" spans="1:13" ht="18.75" customHeight="1">
      <c r="A1" s="135" t="s">
        <v>1</v>
      </c>
      <c r="B1" s="136"/>
      <c r="C1" s="136"/>
      <c r="D1" s="136"/>
      <c r="E1" s="136"/>
      <c r="F1" s="136"/>
      <c r="G1" s="136"/>
      <c r="H1" s="136"/>
      <c r="I1" s="136"/>
      <c r="J1" s="128"/>
      <c r="K1" s="129"/>
      <c r="L1" s="18"/>
      <c r="M1" s="18"/>
    </row>
    <row r="2" spans="1:13" ht="15">
      <c r="A2" s="33" t="s">
        <v>2</v>
      </c>
      <c r="B2" s="18"/>
      <c r="C2" s="18"/>
      <c r="D2" s="18"/>
      <c r="E2" s="38" t="s">
        <v>69</v>
      </c>
      <c r="F2" s="17"/>
      <c r="G2" s="17"/>
      <c r="H2" s="34" t="s">
        <v>3</v>
      </c>
      <c r="I2" s="62" t="s">
        <v>71</v>
      </c>
      <c r="J2" s="103"/>
      <c r="K2" s="35"/>
      <c r="L2" s="18"/>
      <c r="M2" s="18"/>
    </row>
    <row r="3" spans="1:13" ht="15">
      <c r="A3" s="39" t="s">
        <v>70</v>
      </c>
      <c r="B3" s="61"/>
      <c r="C3" s="61"/>
      <c r="D3" s="61"/>
      <c r="E3" s="36"/>
      <c r="F3" s="17"/>
      <c r="G3" s="17"/>
      <c r="H3" s="17"/>
      <c r="I3" s="17"/>
      <c r="J3" s="18"/>
      <c r="K3" s="35"/>
      <c r="L3" s="18"/>
      <c r="M3" s="18"/>
    </row>
    <row r="4" spans="1:13" ht="12.75" customHeight="1" thickBot="1">
      <c r="A4" s="74"/>
      <c r="B4" s="75"/>
      <c r="C4" s="75"/>
      <c r="D4" s="75"/>
      <c r="E4" s="75"/>
      <c r="F4" s="76"/>
      <c r="G4" s="76"/>
      <c r="H4" s="76"/>
      <c r="I4" s="76"/>
      <c r="J4" s="75"/>
      <c r="K4" s="77"/>
      <c r="L4" s="18"/>
      <c r="M4" s="18"/>
    </row>
    <row r="5" spans="1:12" ht="26.25" customHeight="1" thickBot="1">
      <c r="A5" s="37" t="s">
        <v>15</v>
      </c>
      <c r="B5" s="19"/>
      <c r="C5" s="137" t="s">
        <v>23</v>
      </c>
      <c r="D5" s="138"/>
      <c r="E5" s="138"/>
      <c r="F5" s="138"/>
      <c r="G5" s="138"/>
      <c r="H5" s="138"/>
      <c r="I5" s="139"/>
      <c r="J5" s="132" t="s">
        <v>14</v>
      </c>
      <c r="K5" s="132" t="s">
        <v>4</v>
      </c>
      <c r="L5" s="18"/>
    </row>
    <row r="6" spans="1:12" ht="13.5" thickBot="1">
      <c r="A6" s="63" t="s">
        <v>5</v>
      </c>
      <c r="B6" s="20" t="s">
        <v>12</v>
      </c>
      <c r="C6" s="140" t="s">
        <v>76</v>
      </c>
      <c r="D6" s="140" t="s">
        <v>77</v>
      </c>
      <c r="E6" s="134" t="s">
        <v>20</v>
      </c>
      <c r="F6" s="131"/>
      <c r="G6" s="122" t="s">
        <v>78</v>
      </c>
      <c r="H6" s="130" t="s">
        <v>13</v>
      </c>
      <c r="I6" s="131"/>
      <c r="J6" s="133"/>
      <c r="K6" s="133"/>
      <c r="L6" s="18"/>
    </row>
    <row r="7" spans="1:12" ht="13.5" thickBot="1">
      <c r="A7" s="104"/>
      <c r="B7" s="105"/>
      <c r="C7" s="141"/>
      <c r="D7" s="141"/>
      <c r="E7" s="106" t="s">
        <v>17</v>
      </c>
      <c r="F7" s="107" t="s">
        <v>18</v>
      </c>
      <c r="G7" s="126"/>
      <c r="H7" s="106" t="s">
        <v>21</v>
      </c>
      <c r="I7" s="108" t="s">
        <v>22</v>
      </c>
      <c r="J7" s="133"/>
      <c r="K7" s="133"/>
      <c r="L7" s="18"/>
    </row>
    <row r="8" spans="1:12" ht="12.75">
      <c r="A8" s="69" t="str">
        <f>IF(ISBLANK(Rezultati!B2),"",Rezultati!B2)</f>
        <v>11/2019</v>
      </c>
      <c r="B8" s="70" t="str">
        <f>IF(ISBLANK(Rezultati!C2),"",Rezultati!C2)</f>
        <v>Jelena Piper</v>
      </c>
      <c r="C8" s="127">
        <f>IF(ISBLANK(Rezultati!D2),"",Rezultati!D2)</f>
      </c>
      <c r="D8" s="127">
        <f>Rezultati!E2+Rezultati!F2</f>
        <v>10</v>
      </c>
      <c r="E8" s="109">
        <f>IF(ISBLANK(Rezultati!G2),"",Rezultati!G2)</f>
        <v>20</v>
      </c>
      <c r="F8" s="109">
        <f>IF(ISBLANK(Rezultati!H2),"",Rezultati!H2)</f>
      </c>
      <c r="G8" s="109"/>
      <c r="H8" s="109">
        <f>IF(ISBLANK(Rezultati!K2),"",Rezultati!K2)</f>
      </c>
      <c r="I8" s="109">
        <f>IF(ISBLANK(Rezultati!L2),"",Rezultati!L2)</f>
      </c>
      <c r="J8" s="109">
        <f>IF(ISBLANK(Rezultati!M2),"",Rezultati!M2)</f>
        <v>30</v>
      </c>
      <c r="K8" s="110" t="str">
        <f>IF(Rezultati!M2&lt;50,"F",IF(Rezultati!M2&lt;60,"E",IF(Rezultati!M2&lt;70,"D",IF(Rezultati!M2&lt;80,"C",IF(Rezultati!M2&lt;90,"B","A")))))</f>
        <v>F</v>
      </c>
      <c r="L8" s="18"/>
    </row>
    <row r="9" spans="1:12" ht="12.75">
      <c r="A9" s="69" t="str">
        <f>IF(ISBLANK(Rezultati!B3),"",Rezultati!B3)</f>
        <v>12/2019</v>
      </c>
      <c r="B9" s="70" t="str">
        <f>IF(ISBLANK(Rezultati!C3),"",Rezultati!C3)</f>
        <v>Ivona Stojanović</v>
      </c>
      <c r="C9" s="70">
        <f>IF(ISBLANK(Rezultati!D3),"",Rezultati!D3)</f>
      </c>
      <c r="D9" s="70">
        <f>Rezultati!E3+Rezultati!F3</f>
        <v>10</v>
      </c>
      <c r="E9" s="109">
        <f>IF(ISBLANK(Rezultati!G3),"",Rezultati!G3)</f>
        <v>19</v>
      </c>
      <c r="F9" s="109">
        <f>IF(ISBLANK(Rezultati!H3),"",Rezultati!H3)</f>
      </c>
      <c r="G9" s="109"/>
      <c r="H9" s="109">
        <f>IF(ISBLANK(Rezultati!K3),"",Rezultati!K3)</f>
      </c>
      <c r="I9" s="109">
        <f>IF(ISBLANK(Rezultati!L3),"",Rezultati!L3)</f>
      </c>
      <c r="J9" s="109">
        <f>IF(ISBLANK(Rezultati!M3),"",Rezultati!M3)</f>
        <v>29</v>
      </c>
      <c r="K9" s="110" t="str">
        <f>IF(Rezultati!M3&lt;50,"F",IF(Rezultati!M3&lt;60,"E",IF(Rezultati!M3&lt;70,"D",IF(Rezultati!M3&lt;80,"C",IF(Rezultati!M3&lt;90,"B","A")))))</f>
        <v>F</v>
      </c>
      <c r="L9" s="18"/>
    </row>
    <row r="10" spans="1:12" ht="12.75">
      <c r="A10" s="69" t="str">
        <f>IF(ISBLANK(Rezultati!B4),"",Rezultati!B4)</f>
        <v>20/2019</v>
      </c>
      <c r="B10" s="70" t="str">
        <f>IF(ISBLANK(Rezultati!C4),"",Rezultati!C4)</f>
        <v>Filip Vorotović</v>
      </c>
      <c r="C10" s="70">
        <f>IF(ISBLANK(Rezultati!D4),"",Rezultati!D4)</f>
      </c>
      <c r="D10" s="70">
        <f>Rezultati!E4+Rezultati!F4</f>
        <v>10</v>
      </c>
      <c r="E10" s="109">
        <f>IF(ISBLANK(Rezultati!G4),"",Rezultati!G4)</f>
        <v>19</v>
      </c>
      <c r="F10" s="109">
        <f>IF(ISBLANK(Rezultati!H4),"",Rezultati!H4)</f>
      </c>
      <c r="G10" s="109"/>
      <c r="H10" s="109">
        <f>IF(ISBLANK(Rezultati!K4),"",Rezultati!K4)</f>
      </c>
      <c r="I10" s="109">
        <f>IF(ISBLANK(Rezultati!L4),"",Rezultati!L4)</f>
      </c>
      <c r="J10" s="109">
        <f>IF(ISBLANK(Rezultati!M4),"",Rezultati!M4)</f>
        <v>29</v>
      </c>
      <c r="K10" s="110" t="str">
        <f>IF(Rezultati!M4&lt;50,"F",IF(Rezultati!M4&lt;60,"E",IF(Rezultati!M4&lt;70,"D",IF(Rezultati!M4&lt;80,"C",IF(Rezultati!M4&lt;90,"B","A")))))</f>
        <v>F</v>
      </c>
      <c r="L10" s="18"/>
    </row>
    <row r="11" spans="1:12" ht="12.75">
      <c r="A11" s="69" t="str">
        <f>IF(ISBLANK(Rezultati!B5),"",Rezultati!B5)</f>
        <v>27/2019</v>
      </c>
      <c r="B11" s="70" t="str">
        <f>IF(ISBLANK(Rezultati!C5),"",Rezultati!C5)</f>
        <v>Bogdan Aprcović</v>
      </c>
      <c r="C11" s="70">
        <f>IF(ISBLANK(Rezultati!D5),"",Rezultati!D5)</f>
      </c>
      <c r="D11" s="70">
        <f>Rezultati!E5+Rezultati!F5</f>
        <v>10</v>
      </c>
      <c r="E11" s="109">
        <f>IF(ISBLANK(Rezultati!G5),"",Rezultati!G5)</f>
        <v>20</v>
      </c>
      <c r="F11" s="109">
        <f>IF(ISBLANK(Rezultati!H5),"",Rezultati!H5)</f>
      </c>
      <c r="G11" s="109"/>
      <c r="H11" s="109">
        <f>IF(ISBLANK(Rezultati!K5),"",Rezultati!K5)</f>
      </c>
      <c r="I11" s="109">
        <f>IF(ISBLANK(Rezultati!L5),"",Rezultati!L5)</f>
      </c>
      <c r="J11" s="109">
        <f>IF(ISBLANK(Rezultati!M5),"",Rezultati!M5)</f>
        <v>30</v>
      </c>
      <c r="K11" s="110" t="str">
        <f>IF(Rezultati!M5&lt;50,"F",IF(Rezultati!M5&lt;60,"E",IF(Rezultati!M5&lt;70,"D",IF(Rezultati!M5&lt;80,"C",IF(Rezultati!M5&lt;90,"B","A")))))</f>
        <v>F</v>
      </c>
      <c r="L11" s="18"/>
    </row>
    <row r="12" spans="1:12" ht="12.75">
      <c r="A12" s="69" t="str">
        <f>IF(ISBLANK(Rezultati!B6),"",Rezultati!B6)</f>
        <v>28/2019</v>
      </c>
      <c r="B12" s="70" t="str">
        <f>IF(ISBLANK(Rezultati!C6),"",Rezultati!C6)</f>
        <v>Neško Milović</v>
      </c>
      <c r="C12" s="70">
        <f>IF(ISBLANK(Rezultati!D6),"",Rezultati!D6)</f>
      </c>
      <c r="D12" s="70">
        <f>Rezultati!E6+Rezultati!F6</f>
        <v>10</v>
      </c>
      <c r="E12" s="109">
        <f>IF(ISBLANK(Rezultati!G6),"",Rezultati!G6)</f>
        <v>19</v>
      </c>
      <c r="F12" s="109">
        <f>IF(ISBLANK(Rezultati!H6),"",Rezultati!H6)</f>
      </c>
      <c r="G12" s="109"/>
      <c r="H12" s="109">
        <f>IF(ISBLANK(Rezultati!K6),"",Rezultati!K6)</f>
      </c>
      <c r="I12" s="109">
        <f>IF(ISBLANK(Rezultati!L6),"",Rezultati!L6)</f>
      </c>
      <c r="J12" s="109">
        <f>IF(ISBLANK(Rezultati!M6),"",Rezultati!M6)</f>
        <v>29</v>
      </c>
      <c r="K12" s="110" t="str">
        <f>IF(Rezultati!M6&lt;50,"F",IF(Rezultati!M6&lt;60,"E",IF(Rezultati!M6&lt;70,"D",IF(Rezultati!M6&lt;80,"C",IF(Rezultati!M6&lt;90,"B","A")))))</f>
        <v>F</v>
      </c>
      <c r="L12" s="18"/>
    </row>
    <row r="13" spans="1:12" ht="12.75">
      <c r="A13" s="69" t="str">
        <f>IF(ISBLANK(Rezultati!B7),"",Rezultati!B7)</f>
        <v>35/2019</v>
      </c>
      <c r="B13" s="70" t="str">
        <f>IF(ISBLANK(Rezultati!C7),"",Rezultati!C7)</f>
        <v>Maksim Vučinić</v>
      </c>
      <c r="C13" s="70">
        <f>IF(ISBLANK(Rezultati!D7),"",Rezultati!D7)</f>
      </c>
      <c r="D13" s="70">
        <f>Rezultati!E7+Rezultati!F7</f>
        <v>0</v>
      </c>
      <c r="E13" s="109">
        <f>IF(ISBLANK(Rezultati!G7),"",Rezultati!G7)</f>
      </c>
      <c r="F13" s="109">
        <f>IF(ISBLANK(Rezultati!H7),"",Rezultati!H7)</f>
      </c>
      <c r="G13" s="109"/>
      <c r="H13" s="109">
        <f>IF(ISBLANK(Rezultati!K7),"",Rezultati!K7)</f>
      </c>
      <c r="I13" s="109">
        <f>IF(ISBLANK(Rezultati!L7),"",Rezultati!L7)</f>
      </c>
      <c r="J13" s="109">
        <f>IF(ISBLANK(Rezultati!M7),"",Rezultati!M7)</f>
        <v>0</v>
      </c>
      <c r="K13" s="110" t="str">
        <f>IF(Rezultati!M7&lt;50,"F",IF(Rezultati!M7&lt;60,"E",IF(Rezultati!M7&lt;70,"D",IF(Rezultati!M7&lt;80,"C",IF(Rezultati!M7&lt;90,"B","A")))))</f>
        <v>F</v>
      </c>
      <c r="L13" s="18"/>
    </row>
    <row r="14" spans="1:12" ht="12.75">
      <c r="A14" s="69" t="str">
        <f>IF(ISBLANK(Rezultati!B8),"",Rezultati!B8)</f>
        <v>37/2019</v>
      </c>
      <c r="B14" s="70" t="str">
        <f>IF(ISBLANK(Rezultati!C8),"",Rezultati!C8)</f>
        <v>Đurđina Musić</v>
      </c>
      <c r="C14" s="70">
        <f>IF(ISBLANK(Rezultati!D8),"",Rezultati!D8)</f>
      </c>
      <c r="D14" s="70">
        <f>Rezultati!E8+Rezultati!F8</f>
        <v>10</v>
      </c>
      <c r="E14" s="109">
        <f>IF(ISBLANK(Rezultati!G8),"",Rezultati!G8)</f>
        <v>18.5</v>
      </c>
      <c r="F14" s="109">
        <f>IF(ISBLANK(Rezultati!H8),"",Rezultati!H8)</f>
      </c>
      <c r="G14" s="109"/>
      <c r="H14" s="109">
        <f>IF(ISBLANK(Rezultati!K8),"",Rezultati!K8)</f>
      </c>
      <c r="I14" s="109">
        <f>IF(ISBLANK(Rezultati!L8),"",Rezultati!L8)</f>
      </c>
      <c r="J14" s="109">
        <f>IF(ISBLANK(Rezultati!M8),"",Rezultati!M8)</f>
        <v>28.5</v>
      </c>
      <c r="K14" s="110" t="str">
        <f>IF(Rezultati!M8&lt;50,"F",IF(Rezultati!M8&lt;60,"E",IF(Rezultati!M8&lt;70,"D",IF(Rezultati!M8&lt;80,"C",IF(Rezultati!M8&lt;90,"B","A")))))</f>
        <v>F</v>
      </c>
      <c r="L14" s="18"/>
    </row>
    <row r="15" spans="1:12" ht="12.75">
      <c r="A15" s="69" t="str">
        <f>IF(ISBLANK(Rezultati!B9),"",Rezultati!B9)</f>
        <v>40/2019</v>
      </c>
      <c r="B15" s="70" t="str">
        <f>IF(ISBLANK(Rezultati!C9),"",Rezultati!C9)</f>
        <v>Bogdana Knežević</v>
      </c>
      <c r="C15" s="70">
        <f>IF(ISBLANK(Rezultati!D9),"",Rezultati!D9)</f>
      </c>
      <c r="D15" s="70">
        <f>Rezultati!E9+Rezultati!F9</f>
        <v>0</v>
      </c>
      <c r="E15" s="109">
        <f>IF(ISBLANK(Rezultati!G9),"",Rezultati!G9)</f>
      </c>
      <c r="F15" s="109">
        <f>IF(ISBLANK(Rezultati!H9),"",Rezultati!H9)</f>
      </c>
      <c r="G15" s="109"/>
      <c r="H15" s="109">
        <f>IF(ISBLANK(Rezultati!K9),"",Rezultati!K9)</f>
      </c>
      <c r="I15" s="109">
        <f>IF(ISBLANK(Rezultati!L9),"",Rezultati!L9)</f>
      </c>
      <c r="J15" s="109">
        <f>IF(ISBLANK(Rezultati!M9),"",Rezultati!M9)</f>
        <v>0</v>
      </c>
      <c r="K15" s="110" t="str">
        <f>IF(Rezultati!M9&lt;50,"F",IF(Rezultati!M9&lt;60,"E",IF(Rezultati!M9&lt;70,"D",IF(Rezultati!M9&lt;80,"C",IF(Rezultati!M9&lt;90,"B","A")))))</f>
        <v>F</v>
      </c>
      <c r="L15" s="18"/>
    </row>
    <row r="16" spans="1:12" ht="12.75">
      <c r="A16" s="69" t="str">
        <f>IF(ISBLANK(Rezultati!B10),"",Rezultati!B10)</f>
        <v>41/2019</v>
      </c>
      <c r="B16" s="70" t="str">
        <f>IF(ISBLANK(Rezultati!C10),"",Rezultati!C10)</f>
        <v>Marko Gaković</v>
      </c>
      <c r="C16" s="70">
        <f>IF(ISBLANK(Rezultati!D10),"",Rezultati!D10)</f>
      </c>
      <c r="D16" s="70">
        <f>Rezultati!E10+Rezultati!F10</f>
        <v>8</v>
      </c>
      <c r="E16" s="109">
        <f>IF(ISBLANK(Rezultati!G10),"",Rezultati!G10)</f>
        <v>14</v>
      </c>
      <c r="F16" s="109">
        <f>IF(ISBLANK(Rezultati!H10),"",Rezultati!H10)</f>
      </c>
      <c r="G16" s="109"/>
      <c r="H16" s="109">
        <f>IF(ISBLANK(Rezultati!K10),"",Rezultati!K10)</f>
      </c>
      <c r="I16" s="109">
        <f>IF(ISBLANK(Rezultati!L10),"",Rezultati!L10)</f>
      </c>
      <c r="J16" s="109">
        <f>IF(ISBLANK(Rezultati!M10),"",Rezultati!M10)</f>
        <v>22</v>
      </c>
      <c r="K16" s="110" t="str">
        <f>IF(Rezultati!M10&lt;50,"F",IF(Rezultati!M10&lt;60,"E",IF(Rezultati!M10&lt;70,"D",IF(Rezultati!M10&lt;80,"C",IF(Rezultati!M10&lt;90,"B","A")))))</f>
        <v>F</v>
      </c>
      <c r="L16" s="18"/>
    </row>
    <row r="17" spans="1:12" ht="12.75">
      <c r="A17" s="69" t="str">
        <f>IF(ISBLANK(Rezultati!B11),"",Rezultati!B11)</f>
        <v>42/2019</v>
      </c>
      <c r="B17" s="70" t="str">
        <f>IF(ISBLANK(Rezultati!C11),"",Rezultati!C11)</f>
        <v>Vesna Mandić</v>
      </c>
      <c r="C17" s="70">
        <f>IF(ISBLANK(Rezultati!D11),"",Rezultati!D11)</f>
      </c>
      <c r="D17" s="70">
        <f>Rezultati!E11+Rezultati!F11</f>
        <v>0</v>
      </c>
      <c r="E17" s="109">
        <f>IF(ISBLANK(Rezultati!G11),"",Rezultati!G11)</f>
      </c>
      <c r="F17" s="109">
        <f>IF(ISBLANK(Rezultati!H11),"",Rezultati!H11)</f>
      </c>
      <c r="G17" s="109"/>
      <c r="H17" s="109">
        <f>IF(ISBLANK(Rezultati!K11),"",Rezultati!K11)</f>
      </c>
      <c r="I17" s="109">
        <f>IF(ISBLANK(Rezultati!L11),"",Rezultati!L11)</f>
      </c>
      <c r="J17" s="109">
        <f>IF(ISBLANK(Rezultati!M11),"",Rezultati!M11)</f>
        <v>0</v>
      </c>
      <c r="K17" s="110" t="str">
        <f>IF(Rezultati!M11&lt;50,"F",IF(Rezultati!M11&lt;60,"E",IF(Rezultati!M11&lt;70,"D",IF(Rezultati!M11&lt;80,"C",IF(Rezultati!M11&lt;90,"B","A")))))</f>
        <v>F</v>
      </c>
      <c r="L17" s="18"/>
    </row>
    <row r="18" spans="9:10" ht="12.75">
      <c r="I18" s="40"/>
      <c r="J18" s="41"/>
    </row>
    <row r="19" spans="9:10" ht="12.75">
      <c r="I19" s="115" t="s">
        <v>27</v>
      </c>
      <c r="J19" s="41"/>
    </row>
    <row r="20" spans="9:10" ht="15.75">
      <c r="I20" s="114"/>
      <c r="J20" s="41"/>
    </row>
    <row r="21" spans="9:10" ht="12.75">
      <c r="I21" s="40"/>
      <c r="J21" s="41"/>
    </row>
    <row r="22" spans="9:11" ht="13.5" thickBot="1">
      <c r="I22" s="42"/>
      <c r="J22" s="43"/>
      <c r="K22" s="75"/>
    </row>
    <row r="23" ht="12.75">
      <c r="J23" s="12"/>
    </row>
    <row r="24" ht="12.75">
      <c r="J24" s="12"/>
    </row>
    <row r="25" ht="12.75">
      <c r="J25" s="12"/>
    </row>
    <row r="26" ht="12.75">
      <c r="J26" s="12"/>
    </row>
    <row r="27" ht="12.75">
      <c r="J27" s="12"/>
    </row>
    <row r="28" ht="12.75">
      <c r="J28" s="12"/>
    </row>
    <row r="29" ht="12.75">
      <c r="J29" s="12"/>
    </row>
    <row r="30" ht="12.75">
      <c r="J30" s="12"/>
    </row>
    <row r="31" ht="12.75">
      <c r="J31" s="12"/>
    </row>
    <row r="32" ht="12.75">
      <c r="J32" s="12"/>
    </row>
    <row r="33" ht="12.75">
      <c r="J33" s="12"/>
    </row>
    <row r="34" ht="12.75">
      <c r="J34" s="12"/>
    </row>
    <row r="35" ht="12.75">
      <c r="J35" s="12"/>
    </row>
    <row r="36" ht="12.75">
      <c r="J36" s="12"/>
    </row>
    <row r="37" ht="12.75">
      <c r="J37" s="12"/>
    </row>
    <row r="38" ht="12.75">
      <c r="J38" s="12"/>
    </row>
    <row r="39" ht="12.75">
      <c r="J39" s="12"/>
    </row>
    <row r="40" ht="12.75">
      <c r="J40" s="12"/>
    </row>
    <row r="41" ht="12.75">
      <c r="J41" s="12"/>
    </row>
    <row r="42" ht="12.75">
      <c r="J42" s="12"/>
    </row>
    <row r="43" ht="12.75">
      <c r="J43" s="12"/>
    </row>
    <row r="44" ht="12.75">
      <c r="J44" s="12"/>
    </row>
    <row r="45" ht="12.75">
      <c r="J45" s="12"/>
    </row>
    <row r="46" ht="12.75">
      <c r="J46" s="12"/>
    </row>
    <row r="47" ht="12.75">
      <c r="J47" s="12"/>
    </row>
    <row r="48" ht="12.75">
      <c r="J48" s="12"/>
    </row>
    <row r="49" ht="12.75">
      <c r="J49" s="12"/>
    </row>
    <row r="50" ht="12.75">
      <c r="J50" s="12"/>
    </row>
    <row r="51" ht="12.75">
      <c r="J51" s="12"/>
    </row>
    <row r="52" ht="12.75">
      <c r="J52" s="12"/>
    </row>
    <row r="53" ht="12.75">
      <c r="J53" s="12"/>
    </row>
    <row r="54" ht="12.75">
      <c r="J54" s="12"/>
    </row>
    <row r="55" ht="12.75">
      <c r="J55" s="12"/>
    </row>
    <row r="56" ht="12.75">
      <c r="J56" s="12"/>
    </row>
    <row r="57" ht="12.75">
      <c r="J57" s="12"/>
    </row>
    <row r="58" ht="12.75">
      <c r="J58" s="12"/>
    </row>
    <row r="59" ht="12.75">
      <c r="J59" s="12"/>
    </row>
    <row r="60" ht="12.75">
      <c r="J60" s="12"/>
    </row>
    <row r="61" ht="12.75">
      <c r="J61" s="12"/>
    </row>
    <row r="62" ht="12.75">
      <c r="J62" s="12"/>
    </row>
    <row r="63" ht="12.75">
      <c r="J63" s="12"/>
    </row>
  </sheetData>
  <sheetProtection/>
  <mergeCells count="9">
    <mergeCell ref="J1:K1"/>
    <mergeCell ref="H6:I6"/>
    <mergeCell ref="K5:K7"/>
    <mergeCell ref="E6:F6"/>
    <mergeCell ref="A1:I1"/>
    <mergeCell ref="J5:J7"/>
    <mergeCell ref="C5:I5"/>
    <mergeCell ref="D6:D7"/>
    <mergeCell ref="C6:C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51" t="s">
        <v>72</v>
      </c>
      <c r="B3" s="52"/>
      <c r="C3" s="54"/>
      <c r="D3" s="54"/>
      <c r="E3" s="54"/>
      <c r="F3" s="55"/>
    </row>
    <row r="4" spans="1:6" s="5" customFormat="1" ht="15">
      <c r="A4" s="51" t="s">
        <v>73</v>
      </c>
      <c r="B4" s="52"/>
      <c r="C4" s="54" t="s">
        <v>79</v>
      </c>
      <c r="D4" s="54"/>
      <c r="E4" s="54"/>
      <c r="F4" s="55"/>
    </row>
    <row r="5" spans="1:7" s="5" customFormat="1" ht="15">
      <c r="A5" s="116" t="s">
        <v>29</v>
      </c>
      <c r="B5" s="111" t="s">
        <v>74</v>
      </c>
      <c r="C5" s="54" t="s">
        <v>75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5" t="s">
        <v>7</v>
      </c>
      <c r="B7" s="148" t="s">
        <v>12</v>
      </c>
      <c r="C7" s="149" t="s">
        <v>8</v>
      </c>
      <c r="D7" s="150"/>
      <c r="E7" s="151" t="s">
        <v>28</v>
      </c>
      <c r="F7" s="143" t="s">
        <v>9</v>
      </c>
    </row>
    <row r="8" spans="1:6" s="7" customFormat="1" ht="12.75" customHeight="1">
      <c r="A8" s="146"/>
      <c r="B8" s="146"/>
      <c r="C8" s="143" t="s">
        <v>10</v>
      </c>
      <c r="D8" s="143" t="s">
        <v>11</v>
      </c>
      <c r="E8" s="152"/>
      <c r="F8" s="144"/>
    </row>
    <row r="9" spans="1:6" s="7" customFormat="1" ht="13.5" customHeight="1">
      <c r="A9" s="147"/>
      <c r="B9" s="147"/>
      <c r="C9" s="144"/>
      <c r="D9" s="144"/>
      <c r="E9" s="153"/>
      <c r="F9" s="144"/>
    </row>
    <row r="10" spans="1:6" s="8" customFormat="1" ht="13.5" customHeight="1">
      <c r="A10" s="69" t="str">
        <f>IF(ISBLANK(Rezultati!B2),"",Rezultati!B2)</f>
        <v>11/2019</v>
      </c>
      <c r="B10" s="70" t="str">
        <f>IF(ISBLANK(Rezultati!C2),"",Rezultati!C2)</f>
        <v>Jelena Piper</v>
      </c>
      <c r="C10" s="78">
        <f>Rezultati!I2</f>
        <v>20</v>
      </c>
      <c r="D10" s="78">
        <f>IF(Rezultati!L2,Rezultati!L2,Rezultati!K2)</f>
        <v>0</v>
      </c>
      <c r="E10" s="78">
        <f>Rezultati!M2</f>
        <v>30</v>
      </c>
      <c r="F10" s="102" t="str">
        <f>Rezultati!N2</f>
        <v>F</v>
      </c>
    </row>
    <row r="11" spans="1:7" ht="12.75">
      <c r="A11" s="69" t="str">
        <f>IF(ISBLANK(Rezultati!B3),"",Rezultati!B3)</f>
        <v>12/2019</v>
      </c>
      <c r="B11" s="70" t="str">
        <f>IF(ISBLANK(Rezultati!C3),"",Rezultati!C3)</f>
        <v>Ivona Stojanović</v>
      </c>
      <c r="C11" s="78">
        <f>Rezultati!I3</f>
        <v>19</v>
      </c>
      <c r="D11" s="78">
        <f>IF(Rezultati!L3,Rezultati!L3,Rezultati!K3)</f>
        <v>0</v>
      </c>
      <c r="E11" s="78">
        <f>Rezultati!M3</f>
        <v>29</v>
      </c>
      <c r="F11" s="102" t="str">
        <f>Rezultati!N3</f>
        <v>F</v>
      </c>
      <c r="G11" s="9"/>
    </row>
    <row r="12" spans="1:7" ht="12.75">
      <c r="A12" s="69" t="str">
        <f>IF(ISBLANK(Rezultati!B4),"",Rezultati!B4)</f>
        <v>20/2019</v>
      </c>
      <c r="B12" s="70" t="str">
        <f>IF(ISBLANK(Rezultati!C4),"",Rezultati!C4)</f>
        <v>Filip Vorotović</v>
      </c>
      <c r="C12" s="78">
        <f>Rezultati!I4</f>
        <v>19</v>
      </c>
      <c r="D12" s="78">
        <f>IF(Rezultati!L4,Rezultati!L4,Rezultati!K4)</f>
        <v>0</v>
      </c>
      <c r="E12" s="78">
        <f>Rezultati!M4</f>
        <v>29</v>
      </c>
      <c r="F12" s="102" t="str">
        <f>Rezultati!N4</f>
        <v>F</v>
      </c>
      <c r="G12" s="9"/>
    </row>
    <row r="13" spans="1:7" ht="12.75">
      <c r="A13" s="69" t="str">
        <f>IF(ISBLANK(Rezultati!B5),"",Rezultati!B5)</f>
        <v>27/2019</v>
      </c>
      <c r="B13" s="70" t="str">
        <f>IF(ISBLANK(Rezultati!C5),"",Rezultati!C5)</f>
        <v>Bogdan Aprcović</v>
      </c>
      <c r="C13" s="78">
        <f>Rezultati!I5</f>
        <v>20</v>
      </c>
      <c r="D13" s="78">
        <f>IF(Rezultati!L5,Rezultati!L5,Rezultati!K5)</f>
        <v>0</v>
      </c>
      <c r="E13" s="78">
        <f>Rezultati!M5</f>
        <v>30</v>
      </c>
      <c r="F13" s="102" t="str">
        <f>Rezultati!N5</f>
        <v>F</v>
      </c>
      <c r="G13" s="9"/>
    </row>
    <row r="14" spans="1:7" ht="12.75">
      <c r="A14" s="69" t="str">
        <f>IF(ISBLANK(Rezultati!B6),"",Rezultati!B6)</f>
        <v>28/2019</v>
      </c>
      <c r="B14" s="70" t="str">
        <f>IF(ISBLANK(Rezultati!C6),"",Rezultati!C6)</f>
        <v>Neško Milović</v>
      </c>
      <c r="C14" s="78">
        <f>Rezultati!I6</f>
        <v>19</v>
      </c>
      <c r="D14" s="78">
        <f>IF(Rezultati!L6,Rezultati!L6,Rezultati!K6)</f>
        <v>0</v>
      </c>
      <c r="E14" s="78">
        <f>Rezultati!M6</f>
        <v>29</v>
      </c>
      <c r="F14" s="102" t="str">
        <f>Rezultati!N6</f>
        <v>F</v>
      </c>
      <c r="G14" s="9"/>
    </row>
    <row r="15" spans="1:7" ht="12.75">
      <c r="A15" s="69" t="str">
        <f>IF(ISBLANK(Rezultati!B7),"",Rezultati!B7)</f>
        <v>35/2019</v>
      </c>
      <c r="B15" s="70" t="str">
        <f>IF(ISBLANK(Rezultati!C7),"",Rezultati!C7)</f>
        <v>Maksim Vučinić</v>
      </c>
      <c r="C15" s="78">
        <f>Rezultati!I7</f>
        <v>0</v>
      </c>
      <c r="D15" s="78">
        <f>IF(Rezultati!L7,Rezultati!L7,Rezultati!K7)</f>
        <v>0</v>
      </c>
      <c r="E15" s="78">
        <f>Rezultati!M7</f>
        <v>0</v>
      </c>
      <c r="F15" s="102" t="str">
        <f>Rezultati!N7</f>
        <v>F</v>
      </c>
      <c r="G15" s="9"/>
    </row>
    <row r="16" spans="1:7" ht="12.75">
      <c r="A16" s="69" t="str">
        <f>IF(ISBLANK(Rezultati!B8),"",Rezultati!B8)</f>
        <v>37/2019</v>
      </c>
      <c r="B16" s="70" t="str">
        <f>IF(ISBLANK(Rezultati!C8),"",Rezultati!C8)</f>
        <v>Đurđina Musić</v>
      </c>
      <c r="C16" s="78">
        <f>Rezultati!I8</f>
        <v>18.5</v>
      </c>
      <c r="D16" s="78">
        <f>IF(Rezultati!L8,Rezultati!L8,Rezultati!K8)</f>
        <v>0</v>
      </c>
      <c r="E16" s="78">
        <f>Rezultati!M8</f>
        <v>28.5</v>
      </c>
      <c r="F16" s="102" t="str">
        <f>Rezultati!N8</f>
        <v>F</v>
      </c>
      <c r="G16" s="9"/>
    </row>
    <row r="17" spans="1:7" ht="12.75">
      <c r="A17" s="69" t="str">
        <f>IF(ISBLANK(Rezultati!B9),"",Rezultati!B9)</f>
        <v>40/2019</v>
      </c>
      <c r="B17" s="70" t="str">
        <f>IF(ISBLANK(Rezultati!C9),"",Rezultati!C9)</f>
        <v>Bogdana Knežević</v>
      </c>
      <c r="C17" s="78">
        <f>Rezultati!I9</f>
        <v>0</v>
      </c>
      <c r="D17" s="78">
        <f>IF(Rezultati!L9,Rezultati!L9,Rezultati!K9)</f>
        <v>0</v>
      </c>
      <c r="E17" s="78">
        <f>Rezultati!M9</f>
        <v>0</v>
      </c>
      <c r="F17" s="102" t="str">
        <f>Rezultati!N9</f>
        <v>F</v>
      </c>
      <c r="G17" s="9"/>
    </row>
    <row r="18" spans="1:7" ht="12.75">
      <c r="A18" s="69" t="str">
        <f>IF(ISBLANK(Rezultati!B10),"",Rezultati!B10)</f>
        <v>41/2019</v>
      </c>
      <c r="B18" s="70" t="str">
        <f>IF(ISBLANK(Rezultati!C10),"",Rezultati!C10)</f>
        <v>Marko Gaković</v>
      </c>
      <c r="C18" s="78">
        <f>Rezultati!I10</f>
        <v>14</v>
      </c>
      <c r="D18" s="78">
        <f>IF(Rezultati!L10,Rezultati!L10,Rezultati!K10)</f>
        <v>0</v>
      </c>
      <c r="E18" s="78">
        <f>Rezultati!M10</f>
        <v>22</v>
      </c>
      <c r="F18" s="102" t="str">
        <f>Rezultati!N10</f>
        <v>F</v>
      </c>
      <c r="G18" s="9"/>
    </row>
    <row r="19" spans="1:7" ht="12.75">
      <c r="A19" s="69" t="str">
        <f>IF(ISBLANK(Rezultati!B11),"",Rezultati!B11)</f>
        <v>42/2019</v>
      </c>
      <c r="B19" s="70" t="str">
        <f>IF(ISBLANK(Rezultati!C11),"",Rezultati!C11)</f>
        <v>Vesna Mandić</v>
      </c>
      <c r="C19" s="78">
        <f>Rezultati!I11</f>
        <v>0</v>
      </c>
      <c r="D19" s="78">
        <f>IF(Rezultati!L11,Rezultati!L11,Rezultati!K11)</f>
        <v>0</v>
      </c>
      <c r="E19" s="78">
        <f>Rezultati!M11</f>
        <v>0</v>
      </c>
      <c r="F19" s="102" t="str">
        <f>Rezultati!N11</f>
        <v>F</v>
      </c>
      <c r="G19" s="9"/>
    </row>
    <row r="20" spans="1:7" ht="12.75">
      <c r="A20" s="118"/>
      <c r="B20" s="119"/>
      <c r="C20" s="120"/>
      <c r="D20" s="120"/>
      <c r="E20" s="120"/>
      <c r="F20" s="121"/>
      <c r="G20" s="10"/>
    </row>
    <row r="21" spans="1:7" ht="12.75">
      <c r="A21" s="118"/>
      <c r="B21" s="119"/>
      <c r="C21" s="120"/>
      <c r="D21" s="120"/>
      <c r="E21" s="120"/>
      <c r="F21" s="121"/>
      <c r="G21" s="10"/>
    </row>
    <row r="22" spans="1:7" ht="12.75">
      <c r="A22" s="118"/>
      <c r="B22" s="119"/>
      <c r="C22" s="120"/>
      <c r="D22" s="120"/>
      <c r="E22" s="120"/>
      <c r="F22" s="121"/>
      <c r="G22" s="10"/>
    </row>
    <row r="23" spans="1:7" ht="12.75">
      <c r="A23" s="118"/>
      <c r="B23" s="119"/>
      <c r="C23" s="120"/>
      <c r="D23" s="120"/>
      <c r="E23" s="120"/>
      <c r="F23" s="121"/>
      <c r="G23" s="10"/>
    </row>
    <row r="24" spans="6:7" ht="14.25">
      <c r="F24" s="44"/>
      <c r="G24" s="10"/>
    </row>
    <row r="25" spans="4:7" ht="15">
      <c r="D25" s="142" t="s">
        <v>30</v>
      </c>
      <c r="E25" s="142"/>
      <c r="F25" s="142"/>
      <c r="G25" s="10"/>
    </row>
    <row r="26" spans="4:7" ht="14.25">
      <c r="D26" s="45"/>
      <c r="E26" s="45"/>
      <c r="F26" s="44"/>
      <c r="G26" s="10"/>
    </row>
    <row r="27" spans="4:7" ht="15" thickBot="1">
      <c r="D27" s="101"/>
      <c r="E27" s="101"/>
      <c r="F27" s="100"/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5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2" sqref="A12:F87"/>
    </sheetView>
  </sheetViews>
  <sheetFormatPr defaultColWidth="9.140625" defaultRowHeight="12.75"/>
  <cols>
    <col min="4" max="4" width="31.421875" style="0" customWidth="1"/>
  </cols>
  <sheetData>
    <row r="1" spans="1:5" ht="15">
      <c r="A1" s="112" t="s">
        <v>16</v>
      </c>
      <c r="B1" s="112"/>
      <c r="C1" s="112" t="s">
        <v>0</v>
      </c>
      <c r="D1" s="112" t="s">
        <v>24</v>
      </c>
      <c r="E1" s="112" t="s">
        <v>25</v>
      </c>
    </row>
    <row r="2" spans="1:6" ht="12.75">
      <c r="A2" s="113">
        <v>1</v>
      </c>
      <c r="B2" s="113" t="str">
        <f>C2&amp;"/"&amp;D2</f>
        <v>11/2019</v>
      </c>
      <c r="C2" t="s">
        <v>31</v>
      </c>
      <c r="D2" t="s">
        <v>32</v>
      </c>
      <c r="E2" t="s">
        <v>41</v>
      </c>
      <c r="F2" t="s">
        <v>43</v>
      </c>
    </row>
    <row r="3" spans="1:6" ht="12.75">
      <c r="A3" s="113">
        <v>2</v>
      </c>
      <c r="B3" s="113" t="str">
        <f aca="true" t="shared" si="0" ref="B3:B11">C3&amp;"/"&amp;D3</f>
        <v>12/2019</v>
      </c>
      <c r="C3" t="s">
        <v>33</v>
      </c>
      <c r="D3" t="s">
        <v>32</v>
      </c>
      <c r="E3" t="s">
        <v>44</v>
      </c>
      <c r="F3" t="s">
        <v>45</v>
      </c>
    </row>
    <row r="4" spans="1:6" ht="12.75">
      <c r="A4" s="113">
        <v>3</v>
      </c>
      <c r="B4" s="113" t="str">
        <f t="shared" si="0"/>
        <v>20/2019</v>
      </c>
      <c r="C4" t="s">
        <v>42</v>
      </c>
      <c r="D4" t="s">
        <v>32</v>
      </c>
      <c r="E4" t="s">
        <v>35</v>
      </c>
      <c r="F4" t="s">
        <v>46</v>
      </c>
    </row>
    <row r="5" spans="1:6" ht="12.75">
      <c r="A5" s="113">
        <v>4</v>
      </c>
      <c r="B5" s="113" t="str">
        <f t="shared" si="0"/>
        <v>27/2019</v>
      </c>
      <c r="C5" t="s">
        <v>36</v>
      </c>
      <c r="D5" t="s">
        <v>32</v>
      </c>
      <c r="E5" t="s">
        <v>39</v>
      </c>
      <c r="F5" t="s">
        <v>47</v>
      </c>
    </row>
    <row r="6" spans="1:6" ht="12.75">
      <c r="A6" s="113">
        <v>5</v>
      </c>
      <c r="B6" s="113" t="str">
        <f t="shared" si="0"/>
        <v>28/2019</v>
      </c>
      <c r="C6" t="s">
        <v>48</v>
      </c>
      <c r="D6" t="s">
        <v>32</v>
      </c>
      <c r="E6" t="s">
        <v>49</v>
      </c>
      <c r="F6" t="s">
        <v>50</v>
      </c>
    </row>
    <row r="7" spans="1:6" ht="12.75">
      <c r="A7" s="113">
        <v>6</v>
      </c>
      <c r="B7" s="113" t="str">
        <f t="shared" si="0"/>
        <v>35/2019</v>
      </c>
      <c r="C7" t="s">
        <v>51</v>
      </c>
      <c r="D7" t="s">
        <v>32</v>
      </c>
      <c r="E7" t="s">
        <v>52</v>
      </c>
      <c r="F7" t="s">
        <v>53</v>
      </c>
    </row>
    <row r="8" spans="1:6" ht="12.75">
      <c r="A8" s="113">
        <v>7</v>
      </c>
      <c r="B8" s="113" t="str">
        <f t="shared" si="0"/>
        <v>37/2019</v>
      </c>
      <c r="C8" t="s">
        <v>54</v>
      </c>
      <c r="D8" t="s">
        <v>32</v>
      </c>
      <c r="E8" t="s">
        <v>55</v>
      </c>
      <c r="F8" t="s">
        <v>56</v>
      </c>
    </row>
    <row r="9" spans="1:6" ht="12.75">
      <c r="A9" s="113">
        <v>8</v>
      </c>
      <c r="B9" s="113" t="str">
        <f t="shared" si="0"/>
        <v>40/2019</v>
      </c>
      <c r="C9" t="s">
        <v>37</v>
      </c>
      <c r="D9" t="s">
        <v>32</v>
      </c>
      <c r="E9" t="s">
        <v>57</v>
      </c>
      <c r="F9" t="s">
        <v>58</v>
      </c>
    </row>
    <row r="10" spans="1:6" ht="12.75">
      <c r="A10" s="113">
        <v>9</v>
      </c>
      <c r="B10" s="113" t="str">
        <f t="shared" si="0"/>
        <v>41/2019</v>
      </c>
      <c r="C10" t="s">
        <v>38</v>
      </c>
      <c r="D10" t="s">
        <v>32</v>
      </c>
      <c r="E10" t="s">
        <v>34</v>
      </c>
      <c r="F10" t="s">
        <v>59</v>
      </c>
    </row>
    <row r="11" spans="1:6" ht="12.75">
      <c r="A11" s="113">
        <v>10</v>
      </c>
      <c r="B11" s="113" t="str">
        <f t="shared" si="0"/>
        <v>42/2019</v>
      </c>
      <c r="C11" t="s">
        <v>40</v>
      </c>
      <c r="D11" t="s">
        <v>32</v>
      </c>
      <c r="E11" t="s">
        <v>60</v>
      </c>
      <c r="F11" t="s">
        <v>61</v>
      </c>
    </row>
    <row r="22" spans="1:2" ht="12.75">
      <c r="A22" s="113"/>
      <c r="B22" s="113"/>
    </row>
    <row r="23" spans="1:2" ht="12.75">
      <c r="A23" s="113"/>
      <c r="B23" s="113"/>
    </row>
    <row r="24" spans="1:2" ht="12.75">
      <c r="A24" s="113"/>
      <c r="B24" s="113"/>
    </row>
    <row r="25" spans="1:2" ht="12.75">
      <c r="A25" s="113"/>
      <c r="B25" s="113"/>
    </row>
    <row r="26" spans="1:2" ht="12.75">
      <c r="A26" s="113"/>
      <c r="B26" s="113"/>
    </row>
    <row r="27" spans="1:2" ht="12.75">
      <c r="A27" s="113"/>
      <c r="B27" s="113"/>
    </row>
    <row r="28" spans="1:2" ht="12.75">
      <c r="A28" s="113"/>
      <c r="B28" s="113"/>
    </row>
    <row r="29" spans="1:2" ht="12.75">
      <c r="A29" s="113"/>
      <c r="B29" s="113"/>
    </row>
    <row r="30" spans="1:2" ht="12.75">
      <c r="A30" s="113"/>
      <c r="B30" s="113"/>
    </row>
    <row r="31" spans="1:2" ht="12.75">
      <c r="A31" s="113"/>
      <c r="B31" s="113"/>
    </row>
    <row r="32" spans="1:2" ht="12.75">
      <c r="A32" s="113"/>
      <c r="B32" s="113"/>
    </row>
    <row r="33" spans="1:2" ht="12.75">
      <c r="A33" s="113"/>
      <c r="B33" s="113"/>
    </row>
    <row r="34" spans="1:2" ht="12.75">
      <c r="A34" s="113"/>
      <c r="B34" s="113"/>
    </row>
    <row r="35" spans="1:2" ht="12.75">
      <c r="A35" s="113"/>
      <c r="B35" s="113"/>
    </row>
    <row r="36" spans="1:2" ht="12.75">
      <c r="A36" s="113"/>
      <c r="B36" s="113"/>
    </row>
    <row r="37" spans="1:2" ht="12.75">
      <c r="A37" s="113"/>
      <c r="B37" s="113"/>
    </row>
    <row r="38" spans="1:2" ht="12.75">
      <c r="A38" s="113"/>
      <c r="B38" s="113"/>
    </row>
    <row r="39" spans="1:2" ht="12.75">
      <c r="A39" s="113"/>
      <c r="B39" s="113"/>
    </row>
    <row r="40" spans="1:2" ht="12.75">
      <c r="A40" s="113"/>
      <c r="B40" s="113"/>
    </row>
    <row r="41" spans="1:2" ht="12.75">
      <c r="A41" s="113"/>
      <c r="B41" s="113"/>
    </row>
    <row r="42" spans="1:2" ht="12.75">
      <c r="A42" s="113"/>
      <c r="B42" s="113"/>
    </row>
    <row r="43" spans="1:2" ht="12.75">
      <c r="A43" s="113"/>
      <c r="B43" s="113"/>
    </row>
    <row r="44" spans="1:2" ht="12.75">
      <c r="A44" s="113"/>
      <c r="B44" s="113"/>
    </row>
    <row r="45" spans="1:2" ht="12.75">
      <c r="A45" s="113"/>
      <c r="B45" s="113"/>
    </row>
    <row r="46" spans="1:2" ht="12.75">
      <c r="A46" s="113"/>
      <c r="B46" s="113"/>
    </row>
    <row r="47" spans="1:2" ht="12.75">
      <c r="A47" s="113"/>
      <c r="B47" s="113"/>
    </row>
    <row r="48" spans="1:2" ht="12.75">
      <c r="A48" s="113"/>
      <c r="B48" s="113"/>
    </row>
    <row r="49" spans="1:2" ht="12.75">
      <c r="A49" s="113"/>
      <c r="B49" s="113"/>
    </row>
    <row r="50" spans="1:2" ht="12.75">
      <c r="A50" s="113"/>
      <c r="B50" s="113"/>
    </row>
    <row r="51" spans="1:2" ht="12.75">
      <c r="A51" s="113"/>
      <c r="B51" s="113"/>
    </row>
    <row r="52" spans="1:2" ht="12.75">
      <c r="A52" s="113"/>
      <c r="B52" s="113"/>
    </row>
    <row r="53" spans="1:2" ht="12.75">
      <c r="A53" s="113"/>
      <c r="B53" s="113"/>
    </row>
    <row r="54" spans="1:2" ht="12.75">
      <c r="A54" s="113"/>
      <c r="B54" s="113"/>
    </row>
    <row r="55" spans="1:2" ht="12.75">
      <c r="A55" s="113"/>
      <c r="B55" s="113"/>
    </row>
    <row r="56" spans="1:2" ht="12.75">
      <c r="A56" s="113"/>
      <c r="B56" s="113"/>
    </row>
    <row r="57" spans="1:2" ht="12.75">
      <c r="A57" s="113"/>
      <c r="B57" s="113"/>
    </row>
    <row r="58" spans="1:2" ht="12.75">
      <c r="A58" s="113"/>
      <c r="B58" s="113"/>
    </row>
    <row r="59" spans="1:2" ht="12.75">
      <c r="A59" s="113"/>
      <c r="B59" s="113"/>
    </row>
    <row r="60" spans="1:2" ht="12.75">
      <c r="A60" s="113"/>
      <c r="B60" s="113"/>
    </row>
    <row r="61" spans="1:2" ht="12.75">
      <c r="A61" s="113"/>
      <c r="B61" s="113"/>
    </row>
    <row r="62" spans="1:2" ht="12.75">
      <c r="A62" s="113"/>
      <c r="B62" s="113"/>
    </row>
    <row r="63" spans="1:2" ht="12.75">
      <c r="A63" s="113"/>
      <c r="B63" s="113"/>
    </row>
    <row r="64" spans="1:2" ht="12.75">
      <c r="A64" s="113"/>
      <c r="B64" s="113"/>
    </row>
    <row r="65" spans="1:2" ht="12.75">
      <c r="A65" s="113"/>
      <c r="B65" s="113"/>
    </row>
    <row r="66" spans="1:2" ht="12.75">
      <c r="A66" s="113"/>
      <c r="B66" s="113"/>
    </row>
    <row r="67" spans="1:2" ht="12.75">
      <c r="A67" s="113"/>
      <c r="B67" s="113"/>
    </row>
    <row r="68" spans="1:2" ht="12.75">
      <c r="A68" s="113"/>
      <c r="B68" s="113"/>
    </row>
    <row r="69" spans="1:2" ht="12.75">
      <c r="A69" s="113"/>
      <c r="B69" s="113"/>
    </row>
    <row r="70" spans="1:2" ht="12.75">
      <c r="A70" s="113"/>
      <c r="B70" s="113"/>
    </row>
    <row r="71" spans="1:2" ht="12.75">
      <c r="A71" s="113"/>
      <c r="B71" s="113"/>
    </row>
    <row r="72" spans="1:2" ht="12.75">
      <c r="A72" s="113"/>
      <c r="B72" s="113"/>
    </row>
    <row r="73" spans="1:2" ht="12.75">
      <c r="A73" s="113"/>
      <c r="B73" s="113"/>
    </row>
    <row r="74" spans="1:2" ht="12.75">
      <c r="A74" s="113"/>
      <c r="B74" s="113"/>
    </row>
    <row r="75" spans="1:2" ht="12.75">
      <c r="A75" s="113"/>
      <c r="B75" s="113"/>
    </row>
    <row r="76" spans="1:2" ht="12.75">
      <c r="A76" s="113"/>
      <c r="B76" s="113"/>
    </row>
    <row r="77" spans="1:2" ht="12.75">
      <c r="A77" s="113"/>
      <c r="B77" s="113"/>
    </row>
    <row r="78" spans="1:2" ht="12.75">
      <c r="A78" s="113"/>
      <c r="B78" s="113"/>
    </row>
    <row r="79" spans="1:2" ht="12.75">
      <c r="A79" s="113"/>
      <c r="B79" s="113"/>
    </row>
    <row r="80" spans="1:2" ht="12.75">
      <c r="A80" s="113"/>
      <c r="B80" s="113"/>
    </row>
    <row r="81" spans="1:2" ht="12.75">
      <c r="A81" s="113"/>
      <c r="B81" s="113"/>
    </row>
    <row r="82" spans="1:2" ht="12.75">
      <c r="A82" s="113"/>
      <c r="B82" s="113"/>
    </row>
    <row r="83" spans="1:2" ht="12.75">
      <c r="A83" s="113"/>
      <c r="B83" s="113"/>
    </row>
    <row r="84" spans="1:2" ht="12.75">
      <c r="A84" s="113"/>
      <c r="B84" s="113"/>
    </row>
    <row r="85" spans="1:2" ht="12.75">
      <c r="A85" s="113"/>
      <c r="B85" s="113"/>
    </row>
    <row r="86" spans="1:2" ht="12.75">
      <c r="A86" s="113"/>
      <c r="B86" s="113"/>
    </row>
    <row r="87" spans="1:5" ht="12.75">
      <c r="A87" s="113"/>
      <c r="B87" s="113"/>
      <c r="C87" s="113"/>
      <c r="D87" s="113"/>
      <c r="E87" s="113"/>
    </row>
    <row r="88" spans="1:5" ht="12.75">
      <c r="A88" s="113"/>
      <c r="B88" s="113"/>
      <c r="C88" s="113"/>
      <c r="D88" s="113"/>
      <c r="E88" s="113"/>
    </row>
    <row r="89" spans="1:5" ht="12.75">
      <c r="A89" s="113"/>
      <c r="B89" s="113"/>
      <c r="C89" s="113"/>
      <c r="D89" s="113"/>
      <c r="E89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2020-04-13T07:14:41Z</dcterms:modified>
  <cp:category/>
  <cp:version/>
  <cp:contentType/>
  <cp:contentStatus/>
</cp:coreProperties>
</file>