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480" windowHeight="7890" tabRatio="411" activeTab="0"/>
  </bookViews>
  <sheets>
    <sheet name="M1D" sheetId="1" r:id="rId1"/>
    <sheet name="Osvojeni" sheetId="2" r:id="rId2"/>
    <sheet name="Zakljucne" sheetId="3" r:id="rId3"/>
  </sheets>
  <definedNames>
    <definedName name="_GoBack" localSheetId="0">'M1D'!#REF!</definedName>
    <definedName name="Excel_BuiltIn__FilterDatabase">'M1D'!#REF!</definedName>
    <definedName name="_xlnm.Print_Titles" localSheetId="1">'Osvojeni'!$1:$7</definedName>
    <definedName name="_xlnm.Print_Titles" localSheetId="2">'Zakljucne'!$1:$7</definedName>
  </definedNames>
  <calcPr fullCalcOnLoad="1"/>
</workbook>
</file>

<file path=xl/sharedStrings.xml><?xml version="1.0" encoding="utf-8"?>
<sst xmlns="http://schemas.openxmlformats.org/spreadsheetml/2006/main" count="128" uniqueCount="118">
  <si>
    <t xml:space="preserve">r.b. </t>
  </si>
  <si>
    <t>Br. ind.</t>
  </si>
  <si>
    <t>Prezime i ime</t>
  </si>
  <si>
    <t>K1</t>
  </si>
  <si>
    <t>PK1</t>
  </si>
  <si>
    <t>PZI</t>
  </si>
  <si>
    <t>UKUPNO</t>
  </si>
  <si>
    <t>Ocjena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</si>
  <si>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</si>
  <si>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</si>
  <si>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</si>
  <si>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</si>
  <si>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</si>
  <si>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</si>
  <si>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</si>
  <si>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</si>
  <si>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</si>
  <si>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</si>
  <si>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</si>
  <si>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</si>
  <si>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</si>
  <si>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</si>
  <si>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</si>
  <si>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</si>
  <si>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</si>
  <si>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</si>
  <si>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</si>
  <si>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</si>
  <si>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</si>
  <si>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</si>
  <si>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</si>
  <si>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</si>
  <si>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</si>
  <si>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K1D</t>
  </si>
  <si>
    <t>ZID</t>
  </si>
  <si>
    <t>Popunjava predmetni nastavnik</t>
  </si>
  <si>
    <t xml:space="preserve">Popunjava se i potpisuje kao odluka Vijeća </t>
  </si>
  <si>
    <t>Redni broj</t>
  </si>
  <si>
    <r>
      <t xml:space="preserve">Broj ECTS kredita
</t>
    </r>
    <r>
      <rPr>
        <b/>
        <sz val="12"/>
        <rFont val="Arial"/>
        <family val="2"/>
      </rPr>
      <t>5</t>
    </r>
  </si>
  <si>
    <r>
      <t xml:space="preserve">BROJ ECTS KREDITA: </t>
    </r>
    <r>
      <rPr>
        <b/>
        <sz val="12"/>
        <color indexed="8"/>
        <rFont val="Arial"/>
        <family val="2"/>
      </rPr>
      <t>5</t>
    </r>
  </si>
  <si>
    <t>SARADNIK: mr Jelena Dakić; mr Milica Kankaraš</t>
  </si>
  <si>
    <r>
      <t>STUDIJE:</t>
    </r>
    <r>
      <rPr>
        <b/>
        <sz val="12"/>
        <rFont val="Arial"/>
        <family val="2"/>
      </rPr>
      <t xml:space="preserve"> Akademske - osnovne</t>
    </r>
  </si>
  <si>
    <r>
      <t>STUDIJE:</t>
    </r>
    <r>
      <rPr>
        <b/>
        <sz val="10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Akademske - osnovne</t>
    </r>
  </si>
  <si>
    <t>Avg_I_k</t>
  </si>
  <si>
    <t>Avg_I_z</t>
  </si>
  <si>
    <t>Avg_II_k</t>
  </si>
  <si>
    <t>Avg_II_z</t>
  </si>
  <si>
    <t>5/2019</t>
  </si>
  <si>
    <t>Katarina Jokić</t>
  </si>
  <si>
    <t>11/2019</t>
  </si>
  <si>
    <t>Denina Ajanović</t>
  </si>
  <si>
    <t>13/2019</t>
  </si>
  <si>
    <t>Katarina Lalić</t>
  </si>
  <si>
    <t>14/2019</t>
  </si>
  <si>
    <t>Jovana Tomović</t>
  </si>
  <si>
    <t>16/2019</t>
  </si>
  <si>
    <t>Blažo Obradović</t>
  </si>
  <si>
    <t>21/2019</t>
  </si>
  <si>
    <t>Dalida Mekić</t>
  </si>
  <si>
    <t>30/2019</t>
  </si>
  <si>
    <t>Lejla Kuč</t>
  </si>
  <si>
    <t>32/2019</t>
  </si>
  <si>
    <t>35/2019</t>
  </si>
  <si>
    <t>Milena Čvorović</t>
  </si>
  <si>
    <t>38/2019</t>
  </si>
  <si>
    <t>Gorica Božović</t>
  </si>
  <si>
    <t>39/2019</t>
  </si>
  <si>
    <t>Andrea Dabović</t>
  </si>
  <si>
    <t>40/2019</t>
  </si>
  <si>
    <t>Aleksandra Peković</t>
  </si>
  <si>
    <t>44/2019</t>
  </si>
  <si>
    <t>Azemina Nurković</t>
  </si>
  <si>
    <t>48/2019</t>
  </si>
  <si>
    <t>Tijana Drašković</t>
  </si>
  <si>
    <t>54/2019</t>
  </si>
  <si>
    <t>Milena Ceković</t>
  </si>
  <si>
    <t>55/2019</t>
  </si>
  <si>
    <t>Vanja Kljajić</t>
  </si>
  <si>
    <t>57/2019</t>
  </si>
  <si>
    <t>Lazar Dubljević</t>
  </si>
  <si>
    <t>16/2018</t>
  </si>
  <si>
    <t>Iva Obrenović</t>
  </si>
  <si>
    <t>39/2018</t>
  </si>
  <si>
    <t>Nina Anđušić</t>
  </si>
  <si>
    <t>59/2018</t>
  </si>
  <si>
    <t>Sara Dervanović</t>
  </si>
  <si>
    <t>3/2017</t>
  </si>
  <si>
    <t>Luka Vulić</t>
  </si>
  <si>
    <t>18/2017</t>
  </si>
  <si>
    <t>Svetozar Nišavić</t>
  </si>
  <si>
    <t>8/2016</t>
  </si>
  <si>
    <t>Dragica Aprcović</t>
  </si>
  <si>
    <t>28/2016</t>
  </si>
  <si>
    <t>Nemanja Vukašinović</t>
  </si>
  <si>
    <t>33/2016</t>
  </si>
  <si>
    <t>Stefan Pejaković</t>
  </si>
  <si>
    <t>37/2016</t>
  </si>
  <si>
    <t>Vukosava Đođić</t>
  </si>
  <si>
    <t>47/2016</t>
  </si>
  <si>
    <t>Lejla Rastoder</t>
  </si>
  <si>
    <t>13/2015</t>
  </si>
  <si>
    <t>Omer Kriještorac</t>
  </si>
  <si>
    <t>63/2014</t>
  </si>
  <si>
    <t>Petar Dubljević</t>
  </si>
  <si>
    <t>NASTAVNIK: Prof.dr Svjetlana Terzić</t>
  </si>
  <si>
    <r>
      <t>PREDMET:</t>
    </r>
    <r>
      <rPr>
        <b/>
        <sz val="12"/>
        <color indexed="8"/>
        <rFont val="Arial"/>
        <family val="2"/>
      </rPr>
      <t xml:space="preserve"> Matematika s informatikom</t>
    </r>
  </si>
  <si>
    <r>
      <t>STUDIJSKI PROGRAM:</t>
    </r>
    <r>
      <rPr>
        <b/>
        <sz val="12"/>
        <color indexed="8"/>
        <rFont val="Arial"/>
        <family val="2"/>
      </rPr>
      <t xml:space="preserve"> Biljna proizvodnja</t>
    </r>
  </si>
  <si>
    <r>
      <t xml:space="preserve">PREDMET: </t>
    </r>
    <r>
      <rPr>
        <b/>
        <sz val="10"/>
        <rFont val="Arial"/>
        <family val="2"/>
      </rPr>
      <t>Matematika s informatikom</t>
    </r>
  </si>
  <si>
    <t>STUDIJSKI PROGRAM: BILJNA PROIZVODNJA</t>
  </si>
  <si>
    <r>
      <t xml:space="preserve">NASTAVNIK: </t>
    </r>
    <r>
      <rPr>
        <b/>
        <sz val="11"/>
        <rFont val="Arial"/>
        <family val="2"/>
      </rPr>
      <t>Prof.dr Svjetlana Terzić</t>
    </r>
  </si>
  <si>
    <t>Dom</t>
  </si>
  <si>
    <t>K2</t>
  </si>
  <si>
    <t>ZI</t>
  </si>
  <si>
    <t>Ukupno</t>
  </si>
  <si>
    <t>Avg_I_inf</t>
  </si>
  <si>
    <t>Avg_II_Inf</t>
  </si>
  <si>
    <t>K2D</t>
  </si>
  <si>
    <t>Aleksandra Vukajlović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</si>
</sst>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name val="Times New Roman CE"/>
      <family val="1"/>
    </font>
    <font>
      <b/>
      <sz val="11"/>
      <name val="Arial"/>
      <family val="2"/>
    </font>
    <font>
      <b/>
      <sz val="13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</border>
    <border>
      <left style="thin">
        <color indexed="59"/>
      </left>
      <right style="thin">
        <color indexed="59"/>
      </right>
      <top/>
      <bottom style="thin">
        <color indexed="59"/>
      </bottom>
    </border>
    <border>
      <left/>
      <right style="thin">
        <color indexed="59"/>
      </right>
      <top style="thin">
        <color indexed="59"/>
      </top>
      <bottom style="double">
        <color indexed="59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59"/>
      </left>
      <right/>
      <top/>
      <bottom style="thin">
        <color indexed="59"/>
      </bottom>
    </border>
    <border>
      <left style="thin">
        <color indexed="59"/>
      </left>
      <right/>
      <top style="thin">
        <color indexed="59"/>
      </top>
      <bottom style="double">
        <color indexed="59"/>
      </bottom>
    </border>
    <border>
      <left style="thin">
        <color indexed="59"/>
      </left>
      <right/>
      <top style="thin">
        <color indexed="59"/>
      </top>
      <bottom style="thin">
        <color indexed="59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 style="thin"/>
      <top style="thin"/>
      <bottom/>
    </border>
    <border>
      <left style="thin">
        <color indexed="59"/>
      </left>
      <right style="thin">
        <color indexed="59"/>
      </right>
      <top style="thin">
        <color indexed="59"/>
      </top>
      <bottom/>
    </border>
    <border>
      <left/>
      <right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/>
      <bottom/>
    </border>
    <border>
      <left/>
      <right/>
      <top/>
      <bottom style="thin">
        <color indexed="59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47" fillId="3" borderId="0" applyNumberFormat="0" applyBorder="0" applyAlignment="0" applyProtection="0"/>
    <xf numFmtId="0" fontId="1" fillId="4" borderId="0" applyNumberFormat="0" applyBorder="0" applyAlignment="0" applyProtection="0"/>
    <xf numFmtId="0" fontId="47" fillId="5" borderId="0" applyNumberFormat="0" applyBorder="0" applyAlignment="0" applyProtection="0"/>
    <xf numFmtId="0" fontId="1" fillId="6" borderId="0" applyNumberFormat="0" applyBorder="0" applyAlignment="0" applyProtection="0"/>
    <xf numFmtId="0" fontId="47" fillId="7" borderId="0" applyNumberFormat="0" applyBorder="0" applyAlignment="0" applyProtection="0"/>
    <xf numFmtId="0" fontId="1" fillId="8" borderId="0" applyNumberFormat="0" applyBorder="0" applyAlignment="0" applyProtection="0"/>
    <xf numFmtId="0" fontId="47" fillId="9" borderId="0" applyNumberFormat="0" applyBorder="0" applyAlignment="0" applyProtection="0"/>
    <xf numFmtId="0" fontId="1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47" fillId="13" borderId="0" applyNumberFormat="0" applyBorder="0" applyAlignment="0" applyProtection="0"/>
    <xf numFmtId="0" fontId="1" fillId="14" borderId="0" applyNumberFormat="0" applyBorder="0" applyAlignment="0" applyProtection="0"/>
    <xf numFmtId="0" fontId="47" fillId="15" borderId="0" applyNumberFormat="0" applyBorder="0" applyAlignment="0" applyProtection="0"/>
    <xf numFmtId="0" fontId="1" fillId="16" borderId="0" applyNumberFormat="0" applyBorder="0" applyAlignment="0" applyProtection="0"/>
    <xf numFmtId="0" fontId="47" fillId="17" borderId="0" applyNumberFormat="0" applyBorder="0" applyAlignment="0" applyProtection="0"/>
    <xf numFmtId="0" fontId="1" fillId="18" borderId="0" applyNumberFormat="0" applyBorder="0" applyAlignment="0" applyProtection="0"/>
    <xf numFmtId="0" fontId="47" fillId="19" borderId="0" applyNumberFormat="0" applyBorder="0" applyAlignment="0" applyProtection="0"/>
    <xf numFmtId="0" fontId="1" fillId="8" borderId="0" applyNumberFormat="0" applyBorder="0" applyAlignment="0" applyProtection="0"/>
    <xf numFmtId="0" fontId="47" fillId="20" borderId="0" applyNumberFormat="0" applyBorder="0" applyAlignment="0" applyProtection="0"/>
    <xf numFmtId="0" fontId="1" fillId="14" borderId="0" applyNumberFormat="0" applyBorder="0" applyAlignment="0" applyProtection="0"/>
    <xf numFmtId="0" fontId="47" fillId="21" borderId="0" applyNumberFormat="0" applyBorder="0" applyAlignment="0" applyProtection="0"/>
    <xf numFmtId="0" fontId="1" fillId="22" borderId="0" applyNumberFormat="0" applyBorder="0" applyAlignment="0" applyProtection="0"/>
    <xf numFmtId="0" fontId="47" fillId="23" borderId="0" applyNumberFormat="0" applyBorder="0" applyAlignment="0" applyProtection="0"/>
    <xf numFmtId="0" fontId="2" fillId="24" borderId="0" applyNumberFormat="0" applyBorder="0" applyAlignment="0" applyProtection="0"/>
    <xf numFmtId="0" fontId="48" fillId="25" borderId="0" applyNumberFormat="0" applyBorder="0" applyAlignment="0" applyProtection="0"/>
    <xf numFmtId="0" fontId="2" fillId="16" borderId="0" applyNumberFormat="0" applyBorder="0" applyAlignment="0" applyProtection="0"/>
    <xf numFmtId="0" fontId="48" fillId="26" borderId="0" applyNumberFormat="0" applyBorder="0" applyAlignment="0" applyProtection="0"/>
    <xf numFmtId="0" fontId="2" fillId="18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48" fillId="29" borderId="0" applyNumberFormat="0" applyBorder="0" applyAlignment="0" applyProtection="0"/>
    <xf numFmtId="0" fontId="2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48" fillId="33" borderId="0" applyNumberFormat="0" applyBorder="0" applyAlignment="0" applyProtection="0"/>
    <xf numFmtId="0" fontId="2" fillId="34" borderId="0" applyNumberFormat="0" applyBorder="0" applyAlignment="0" applyProtection="0"/>
    <xf numFmtId="0" fontId="48" fillId="35" borderId="0" applyNumberFormat="0" applyBorder="0" applyAlignment="0" applyProtection="0"/>
    <xf numFmtId="0" fontId="2" fillId="36" borderId="0" applyNumberFormat="0" applyBorder="0" applyAlignment="0" applyProtection="0"/>
    <xf numFmtId="0" fontId="48" fillId="37" borderId="0" applyNumberFormat="0" applyBorder="0" applyAlignment="0" applyProtection="0"/>
    <xf numFmtId="0" fontId="2" fillId="38" borderId="0" applyNumberFormat="0" applyBorder="0" applyAlignment="0" applyProtection="0"/>
    <xf numFmtId="0" fontId="48" fillId="39" borderId="0" applyNumberFormat="0" applyBorder="0" applyAlignment="0" applyProtection="0"/>
    <xf numFmtId="0" fontId="2" fillId="28" borderId="0" applyNumberFormat="0" applyBorder="0" applyAlignment="0" applyProtection="0"/>
    <xf numFmtId="0" fontId="48" fillId="40" borderId="0" applyNumberFormat="0" applyBorder="0" applyAlignment="0" applyProtection="0"/>
    <xf numFmtId="0" fontId="2" fillId="30" borderId="0" applyNumberFormat="0" applyBorder="0" applyAlignment="0" applyProtection="0"/>
    <xf numFmtId="0" fontId="48" fillId="41" borderId="0" applyNumberFormat="0" applyBorder="0" applyAlignment="0" applyProtection="0"/>
    <xf numFmtId="0" fontId="2" fillId="42" borderId="0" applyNumberFormat="0" applyBorder="0" applyAlignment="0" applyProtection="0"/>
    <xf numFmtId="0" fontId="48" fillId="43" borderId="0" applyNumberFormat="0" applyBorder="0" applyAlignment="0" applyProtection="0"/>
    <xf numFmtId="0" fontId="3" fillId="4" borderId="0" applyNumberFormat="0" applyBorder="0" applyAlignment="0" applyProtection="0"/>
    <xf numFmtId="0" fontId="49" fillId="44" borderId="0" applyNumberFormat="0" applyBorder="0" applyAlignment="0" applyProtection="0"/>
    <xf numFmtId="0" fontId="4" fillId="45" borderId="1" applyNumberFormat="0" applyAlignment="0" applyProtection="0"/>
    <xf numFmtId="0" fontId="50" fillId="46" borderId="2" applyNumberFormat="0" applyAlignment="0" applyProtection="0"/>
    <xf numFmtId="0" fontId="5" fillId="47" borderId="3" applyNumberFormat="0" applyAlignment="0" applyProtection="0"/>
    <xf numFmtId="0" fontId="51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53" fillId="49" borderId="0" applyNumberFormat="0" applyBorder="0" applyAlignment="0" applyProtection="0"/>
    <xf numFmtId="0" fontId="8" fillId="0" borderId="5" applyNumberFormat="0" applyFill="0" applyAlignment="0" applyProtection="0"/>
    <xf numFmtId="0" fontId="54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8" applyNumberFormat="0" applyFill="0" applyAlignment="0" applyProtection="0"/>
    <xf numFmtId="0" fontId="10" fillId="0" borderId="9" applyNumberFormat="0" applyFill="0" applyAlignment="0" applyProtection="0"/>
    <xf numFmtId="0" fontId="56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1" fillId="12" borderId="1" applyNumberFormat="0" applyAlignment="0" applyProtection="0"/>
    <xf numFmtId="0" fontId="57" fillId="50" borderId="2" applyNumberFormat="0" applyAlignment="0" applyProtection="0"/>
    <xf numFmtId="0" fontId="12" fillId="0" borderId="11" applyNumberFormat="0" applyFill="0" applyAlignment="0" applyProtection="0"/>
    <xf numFmtId="0" fontId="58" fillId="0" borderId="12" applyNumberFormat="0" applyFill="0" applyAlignment="0" applyProtection="0"/>
    <xf numFmtId="0" fontId="13" fillId="51" borderId="0" applyNumberFormat="0" applyBorder="0" applyAlignment="0" applyProtection="0"/>
    <xf numFmtId="0" fontId="59" fillId="5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Alignment="0" applyProtection="0"/>
    <xf numFmtId="0" fontId="47" fillId="54" borderId="14" applyNumberFormat="0" applyFont="0" applyAlignment="0" applyProtection="0"/>
    <xf numFmtId="0" fontId="14" fillId="45" borderId="15" applyNumberFormat="0" applyAlignment="0" applyProtection="0"/>
    <xf numFmtId="0" fontId="60" fillId="46" borderId="16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62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9" xfId="0" applyBorder="1" applyAlignment="1">
      <alignment vertical="center"/>
    </xf>
    <xf numFmtId="0" fontId="27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0" fillId="0" borderId="21" xfId="0" applyNumberFormat="1" applyBorder="1" applyAlignment="1">
      <alignment/>
    </xf>
    <xf numFmtId="0" fontId="0" fillId="0" borderId="0" xfId="98">
      <alignment/>
      <protection/>
    </xf>
    <xf numFmtId="0" fontId="0" fillId="0" borderId="0" xfId="98" applyAlignment="1">
      <alignment horizontal="left" vertical="center"/>
      <protection/>
    </xf>
    <xf numFmtId="0" fontId="0" fillId="0" borderId="0" xfId="98" applyAlignment="1">
      <alignment horizontal="center" vertical="center"/>
      <protection/>
    </xf>
    <xf numFmtId="0" fontId="30" fillId="0" borderId="22" xfId="98" applyFont="1" applyBorder="1" applyAlignment="1">
      <alignment horizontal="center" vertical="center" wrapText="1"/>
      <protection/>
    </xf>
    <xf numFmtId="0" fontId="0" fillId="0" borderId="23" xfId="0" applyNumberFormat="1" applyFont="1" applyBorder="1" applyAlignment="1">
      <alignment/>
    </xf>
    <xf numFmtId="0" fontId="36" fillId="0" borderId="23" xfId="0" applyNumberFormat="1" applyFont="1" applyFill="1" applyBorder="1" applyAlignment="1">
      <alignment horizontal="center"/>
    </xf>
    <xf numFmtId="0" fontId="30" fillId="0" borderId="20" xfId="98" applyFont="1" applyBorder="1" applyAlignment="1">
      <alignment horizontal="center" vertical="center" wrapText="1"/>
      <protection/>
    </xf>
    <xf numFmtId="0" fontId="36" fillId="0" borderId="19" xfId="0" applyFont="1" applyFill="1" applyBorder="1" applyAlignment="1">
      <alignment/>
    </xf>
    <xf numFmtId="0" fontId="20" fillId="0" borderId="19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45" fillId="0" borderId="24" xfId="0" applyFont="1" applyBorder="1" applyAlignment="1" applyProtection="1">
      <alignment/>
      <protection hidden="1"/>
    </xf>
    <xf numFmtId="0" fontId="64" fillId="0" borderId="24" xfId="0" applyFont="1" applyBorder="1" applyAlignment="1">
      <alignment horizontal="center" wrapText="1"/>
    </xf>
    <xf numFmtId="49" fontId="36" fillId="0" borderId="19" xfId="0" applyNumberFormat="1" applyFont="1" applyFill="1" applyBorder="1" applyAlignment="1">
      <alignment/>
    </xf>
    <xf numFmtId="0" fontId="0" fillId="0" borderId="25" xfId="0" applyNumberFormat="1" applyBorder="1" applyAlignment="1">
      <alignment/>
    </xf>
    <xf numFmtId="0" fontId="22" fillId="0" borderId="2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45" fillId="0" borderId="24" xfId="0" applyFont="1" applyBorder="1" applyAlignment="1">
      <alignment/>
    </xf>
    <xf numFmtId="0" fontId="36" fillId="0" borderId="21" xfId="0" applyNumberFormat="1" applyFont="1" applyBorder="1" applyAlignment="1">
      <alignment horizontal="center"/>
    </xf>
    <xf numFmtId="0" fontId="36" fillId="0" borderId="21" xfId="0" applyNumberFormat="1" applyFont="1" applyBorder="1" applyAlignment="1">
      <alignment/>
    </xf>
    <xf numFmtId="0" fontId="36" fillId="0" borderId="24" xfId="0" applyFont="1" applyBorder="1" applyAlignment="1">
      <alignment/>
    </xf>
    <xf numFmtId="0" fontId="36" fillId="0" borderId="23" xfId="0" applyNumberFormat="1" applyFont="1" applyBorder="1" applyAlignment="1">
      <alignment/>
    </xf>
    <xf numFmtId="0" fontId="36" fillId="0" borderId="0" xfId="0" applyFont="1" applyAlignment="1">
      <alignment/>
    </xf>
    <xf numFmtId="49" fontId="20" fillId="0" borderId="27" xfId="0" applyNumberFormat="1" applyFont="1" applyFill="1" applyBorder="1" applyAlignment="1">
      <alignment/>
    </xf>
    <xf numFmtId="0" fontId="36" fillId="0" borderId="23" xfId="98" applyNumberFormat="1" applyFont="1" applyBorder="1" applyAlignment="1">
      <alignment horizontal="center"/>
      <protection/>
    </xf>
    <xf numFmtId="0" fontId="36" fillId="0" borderId="23" xfId="98" applyNumberFormat="1" applyFont="1" applyFill="1" applyBorder="1" applyAlignment="1">
      <alignment horizontal="center"/>
      <protection/>
    </xf>
    <xf numFmtId="0" fontId="0" fillId="0" borderId="24" xfId="0" applyFont="1" applyBorder="1" applyAlignment="1" applyProtection="1">
      <alignment/>
      <protection hidden="1"/>
    </xf>
    <xf numFmtId="172" fontId="45" fillId="0" borderId="23" xfId="0" applyNumberFormat="1" applyFont="1" applyBorder="1" applyAlignment="1" applyProtection="1">
      <alignment vertical="center"/>
      <protection locked="0"/>
    </xf>
    <xf numFmtId="0" fontId="45" fillId="0" borderId="23" xfId="0" applyFont="1" applyBorder="1" applyAlignment="1" applyProtection="1">
      <alignment horizontal="center"/>
      <protection hidden="1"/>
    </xf>
    <xf numFmtId="0" fontId="0" fillId="0" borderId="24" xfId="99" applyFont="1" applyBorder="1">
      <alignment/>
      <protection/>
    </xf>
    <xf numFmtId="0" fontId="0" fillId="0" borderId="24" xfId="99" applyFont="1" applyBorder="1" applyAlignment="1" applyProtection="1">
      <alignment horizontal="center"/>
      <protection hidden="1"/>
    </xf>
    <xf numFmtId="0" fontId="37" fillId="0" borderId="24" xfId="99" applyFont="1" applyBorder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/>
      <protection hidden="1"/>
    </xf>
    <xf numFmtId="0" fontId="47" fillId="0" borderId="0" xfId="92">
      <alignment/>
      <protection/>
    </xf>
    <xf numFmtId="0" fontId="45" fillId="0" borderId="28" xfId="0" applyFont="1" applyBorder="1" applyAlignment="1">
      <alignment/>
    </xf>
    <xf numFmtId="0" fontId="0" fillId="0" borderId="24" xfId="0" applyFill="1" applyBorder="1" applyAlignment="1">
      <alignment horizontal="center"/>
    </xf>
    <xf numFmtId="0" fontId="47" fillId="0" borderId="24" xfId="93" applyBorder="1">
      <alignment/>
      <protection/>
    </xf>
    <xf numFmtId="172" fontId="45" fillId="0" borderId="24" xfId="0" applyNumberFormat="1" applyFont="1" applyBorder="1" applyAlignment="1" applyProtection="1">
      <alignment vertical="center"/>
      <protection locked="0"/>
    </xf>
    <xf numFmtId="0" fontId="45" fillId="0" borderId="24" xfId="0" applyFont="1" applyBorder="1" applyAlignment="1" applyProtection="1">
      <alignment horizontal="center"/>
      <protection hidden="1"/>
    </xf>
    <xf numFmtId="0" fontId="0" fillId="0" borderId="29" xfId="0" applyBorder="1" applyAlignment="1">
      <alignment/>
    </xf>
    <xf numFmtId="0" fontId="47" fillId="0" borderId="24" xfId="94" applyBorder="1">
      <alignment/>
      <protection/>
    </xf>
    <xf numFmtId="0" fontId="47" fillId="0" borderId="28" xfId="93" applyBorder="1">
      <alignment/>
      <protection/>
    </xf>
    <xf numFmtId="0" fontId="47" fillId="0" borderId="29" xfId="93" applyBorder="1">
      <alignment/>
      <protection/>
    </xf>
    <xf numFmtId="0" fontId="0" fillId="0" borderId="24" xfId="0" applyBorder="1" applyAlignment="1" applyProtection="1">
      <alignment/>
      <protection locked="0"/>
    </xf>
    <xf numFmtId="172" fontId="45" fillId="0" borderId="23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 applyProtection="1">
      <alignment/>
      <protection hidden="1"/>
    </xf>
    <xf numFmtId="172" fontId="45" fillId="0" borderId="24" xfId="0" applyNumberFormat="1" applyFont="1" applyBorder="1" applyAlignment="1">
      <alignment/>
    </xf>
    <xf numFmtId="172" fontId="47" fillId="0" borderId="24" xfId="94" applyNumberFormat="1" applyBorder="1">
      <alignment/>
      <protection/>
    </xf>
    <xf numFmtId="172" fontId="64" fillId="0" borderId="24" xfId="0" applyNumberFormat="1" applyFont="1" applyBorder="1" applyAlignment="1">
      <alignment horizontal="center" wrapText="1"/>
    </xf>
    <xf numFmtId="172" fontId="47" fillId="0" borderId="28" xfId="94" applyNumberFormat="1" applyBorder="1">
      <alignment/>
      <protection/>
    </xf>
    <xf numFmtId="172" fontId="64" fillId="0" borderId="28" xfId="0" applyNumberFormat="1" applyFont="1" applyBorder="1" applyAlignment="1">
      <alignment horizontal="center" wrapText="1"/>
    </xf>
    <xf numFmtId="172" fontId="45" fillId="0" borderId="19" xfId="0" applyNumberFormat="1" applyFont="1" applyBorder="1" applyAlignment="1" applyProtection="1">
      <alignment/>
      <protection hidden="1"/>
    </xf>
    <xf numFmtId="172" fontId="45" fillId="0" borderId="24" xfId="0" applyNumberFormat="1" applyFont="1" applyFill="1" applyBorder="1" applyAlignment="1" applyProtection="1">
      <alignment/>
      <protection locked="0"/>
    </xf>
    <xf numFmtId="172" fontId="45" fillId="0" borderId="30" xfId="0" applyNumberFormat="1" applyFont="1" applyBorder="1" applyAlignment="1" applyProtection="1">
      <alignment/>
      <protection hidden="1"/>
    </xf>
    <xf numFmtId="172" fontId="47" fillId="0" borderId="31" xfId="94" applyNumberFormat="1" applyBorder="1">
      <alignment/>
      <protection/>
    </xf>
    <xf numFmtId="172" fontId="64" fillId="0" borderId="31" xfId="0" applyNumberFormat="1" applyFont="1" applyBorder="1" applyAlignment="1">
      <alignment horizontal="center" wrapText="1"/>
    </xf>
    <xf numFmtId="172" fontId="45" fillId="0" borderId="19" xfId="0" applyNumberFormat="1" applyFont="1" applyFill="1" applyBorder="1" applyAlignment="1" applyProtection="1">
      <alignment/>
      <protection locked="0"/>
    </xf>
    <xf numFmtId="172" fontId="45" fillId="0" borderId="23" xfId="0" applyNumberFormat="1" applyFont="1" applyBorder="1" applyAlignment="1">
      <alignment/>
    </xf>
    <xf numFmtId="172" fontId="45" fillId="0" borderId="28" xfId="0" applyNumberFormat="1" applyFont="1" applyBorder="1" applyAlignment="1">
      <alignment/>
    </xf>
    <xf numFmtId="172" fontId="47" fillId="0" borderId="28" xfId="93" applyNumberFormat="1" applyBorder="1">
      <alignment/>
      <protection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24" xfId="0" applyNumberFormat="1" applyFill="1" applyBorder="1" applyAlignment="1">
      <alignment horizontal="center"/>
    </xf>
    <xf numFmtId="0" fontId="47" fillId="0" borderId="24" xfId="94" applyNumberFormat="1" applyBorder="1">
      <alignment/>
      <protection/>
    </xf>
    <xf numFmtId="0" fontId="26" fillId="0" borderId="20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6" fillId="0" borderId="20" xfId="0" applyFont="1" applyBorder="1" applyAlignment="1">
      <alignment vertical="center" textRotation="90" wrapText="1"/>
    </xf>
    <xf numFmtId="0" fontId="21" fillId="0" borderId="19" xfId="0" applyFont="1" applyBorder="1" applyAlignment="1">
      <alignment horizontal="left" vertical="center"/>
    </xf>
    <xf numFmtId="0" fontId="0" fillId="6" borderId="27" xfId="0" applyFill="1" applyBorder="1" applyAlignment="1">
      <alignment wrapText="1"/>
    </xf>
    <xf numFmtId="0" fontId="0" fillId="6" borderId="33" xfId="0" applyFont="1" applyFill="1" applyBorder="1" applyAlignment="1">
      <alignment wrapText="1"/>
    </xf>
    <xf numFmtId="0" fontId="0" fillId="6" borderId="30" xfId="0" applyFont="1" applyFill="1" applyBorder="1" applyAlignment="1">
      <alignment wrapText="1"/>
    </xf>
    <xf numFmtId="0" fontId="22" fillId="0" borderId="19" xfId="0" applyFont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left" vertical="center"/>
      <protection locked="0"/>
    </xf>
    <xf numFmtId="0" fontId="36" fillId="0" borderId="19" xfId="0" applyFont="1" applyBorder="1" applyAlignment="1">
      <alignment horizontal="left" wrapText="1"/>
    </xf>
    <xf numFmtId="0" fontId="24" fillId="0" borderId="19" xfId="0" applyFont="1" applyBorder="1" applyAlignment="1">
      <alignment horizontal="left" wrapText="1"/>
    </xf>
    <xf numFmtId="0" fontId="0" fillId="0" borderId="27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19" xfId="0" applyFont="1" applyBorder="1" applyAlignment="1">
      <alignment/>
    </xf>
    <xf numFmtId="0" fontId="20" fillId="0" borderId="19" xfId="0" applyFont="1" applyBorder="1" applyAlignment="1">
      <alignment/>
    </xf>
    <xf numFmtId="0" fontId="24" fillId="0" borderId="19" xfId="0" applyFont="1" applyBorder="1" applyAlignment="1">
      <alignment horizontal="center" vertical="top" wrapText="1"/>
    </xf>
    <xf numFmtId="0" fontId="20" fillId="0" borderId="24" xfId="0" applyFont="1" applyFill="1" applyBorder="1" applyAlignment="1">
      <alignment/>
    </xf>
    <xf numFmtId="0" fontId="20" fillId="0" borderId="24" xfId="0" applyFont="1" applyBorder="1" applyAlignment="1">
      <alignment/>
    </xf>
    <xf numFmtId="0" fontId="0" fillId="0" borderId="32" xfId="98" applyFont="1" applyBorder="1" applyAlignment="1">
      <alignment horizontal="center" vertical="center" wrapText="1"/>
      <protection/>
    </xf>
    <xf numFmtId="0" fontId="0" fillId="0" borderId="34" xfId="98" applyBorder="1" applyAlignment="1">
      <alignment horizontal="center" vertical="center" wrapText="1"/>
      <protection/>
    </xf>
    <xf numFmtId="0" fontId="30" fillId="0" borderId="27" xfId="98" applyFont="1" applyBorder="1" applyAlignment="1">
      <alignment horizontal="center" vertical="center" wrapText="1"/>
      <protection/>
    </xf>
    <xf numFmtId="0" fontId="30" fillId="0" borderId="33" xfId="9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2" fillId="0" borderId="20" xfId="98" applyFont="1" applyBorder="1" applyAlignment="1">
      <alignment horizontal="center" vertical="center" wrapText="1"/>
      <protection/>
    </xf>
    <xf numFmtId="0" fontId="32" fillId="0" borderId="32" xfId="98" applyFont="1" applyBorder="1" applyAlignment="1">
      <alignment horizontal="center" vertical="center" wrapText="1"/>
      <protection/>
    </xf>
    <xf numFmtId="0" fontId="30" fillId="0" borderId="20" xfId="98" applyFont="1" applyBorder="1" applyAlignment="1">
      <alignment horizontal="center" vertical="center" wrapText="1"/>
      <protection/>
    </xf>
    <xf numFmtId="0" fontId="30" fillId="0" borderId="32" xfId="98" applyFont="1" applyBorder="1" applyAlignment="1">
      <alignment horizontal="center" vertical="center" wrapText="1"/>
      <protection/>
    </xf>
    <xf numFmtId="0" fontId="19" fillId="0" borderId="35" xfId="98" applyFont="1" applyBorder="1" applyAlignment="1">
      <alignment wrapText="1"/>
      <protection/>
    </xf>
    <xf numFmtId="0" fontId="28" fillId="0" borderId="19" xfId="98" applyFont="1" applyBorder="1" applyAlignment="1">
      <alignment horizontal="left" vertical="center" wrapText="1"/>
      <protection/>
    </xf>
    <xf numFmtId="0" fontId="0" fillId="0" borderId="19" xfId="0" applyBorder="1" applyAlignment="1">
      <alignment horizontal="left" vertical="center"/>
    </xf>
    <xf numFmtId="0" fontId="39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vertical="center" wrapText="1"/>
      <protection/>
    </xf>
    <xf numFmtId="0" fontId="31" fillId="0" borderId="19" xfId="98" applyFont="1" applyBorder="1" applyAlignment="1">
      <alignment wrapText="1"/>
      <protection/>
    </xf>
    <xf numFmtId="0" fontId="34" fillId="55" borderId="19" xfId="98" applyFont="1" applyFill="1" applyBorder="1" applyAlignment="1">
      <alignment horizontal="left" vertical="center" wrapText="1"/>
      <protection/>
    </xf>
    <xf numFmtId="0" fontId="0" fillId="55" borderId="19" xfId="0" applyFill="1" applyBorder="1" applyAlignment="1">
      <alignment horizontal="left" vertical="center" wrapText="1"/>
    </xf>
    <xf numFmtId="0" fontId="29" fillId="0" borderId="19" xfId="98" applyFont="1" applyBorder="1" applyAlignment="1">
      <alignment horizontal="left" wrapText="1"/>
      <protection/>
    </xf>
    <xf numFmtId="0" fontId="0" fillId="0" borderId="19" xfId="0" applyBorder="1" applyAlignment="1">
      <alignment horizontal="left"/>
    </xf>
    <xf numFmtId="0" fontId="30" fillId="0" borderId="19" xfId="98" applyFont="1" applyBorder="1" applyAlignment="1">
      <alignment horizontal="left" vertical="center" wrapText="1"/>
      <protection/>
    </xf>
    <xf numFmtId="0" fontId="31" fillId="0" borderId="19" xfId="98" applyFont="1" applyBorder="1" applyAlignment="1">
      <alignment horizontal="left" wrapText="1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2 3" xfId="93"/>
    <cellStyle name="Normal 2 4" xfId="94"/>
    <cellStyle name="Normal 3" xfId="95"/>
    <cellStyle name="Normal 4" xfId="96"/>
    <cellStyle name="Normal 5" xfId="97"/>
    <cellStyle name="Normal_OR1-2005-2006" xfId="98"/>
    <cellStyle name="Normal_Sheet1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"/>
  <sheetViews>
    <sheetView tabSelected="1" zoomScale="110" zoomScaleNormal="110" zoomScalePageLayoutView="0" workbookViewId="0" topLeftCell="A1">
      <pane ySplit="2" topLeftCell="A3" activePane="bottomLeft" state="frozen"/>
      <selection pane="topLeft" activeCell="A1" sqref="A1"/>
      <selection pane="bottomLeft" activeCell="S20" sqref="S20"/>
    </sheetView>
  </sheetViews>
  <sheetFormatPr defaultColWidth="9.140625" defaultRowHeight="12.75"/>
  <cols>
    <col min="1" max="1" width="8.421875" style="0" customWidth="1"/>
    <col min="3" max="3" width="23.00390625" style="0" customWidth="1"/>
    <col min="4" max="4" width="6.00390625" style="0" customWidth="1"/>
    <col min="5" max="5" width="5.140625" style="0" customWidth="1"/>
    <col min="6" max="6" width="5.7109375" style="0" customWidth="1"/>
    <col min="7" max="7" width="5.8515625" style="0" customWidth="1"/>
    <col min="8" max="8" width="5.00390625" style="0" customWidth="1"/>
    <col min="9" max="10" width="5.140625" style="0" customWidth="1"/>
    <col min="11" max="11" width="5.28125" style="0" customWidth="1"/>
    <col min="12" max="12" width="9.140625" style="0" customWidth="1"/>
    <col min="13" max="13" width="8.8515625" style="0" customWidth="1"/>
    <col min="14" max="14" width="8.7109375" style="0" customWidth="1"/>
  </cols>
  <sheetData>
    <row r="1" spans="1:1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20" ht="12.75" customHeight="1">
      <c r="A2" s="39" t="s">
        <v>0</v>
      </c>
      <c r="B2" s="40" t="s">
        <v>1</v>
      </c>
      <c r="C2" s="41" t="s">
        <v>2</v>
      </c>
      <c r="D2" s="41" t="s">
        <v>110</v>
      </c>
      <c r="E2" s="42" t="s">
        <v>3</v>
      </c>
      <c r="F2" s="42" t="s">
        <v>4</v>
      </c>
      <c r="G2" s="42" t="s">
        <v>33</v>
      </c>
      <c r="H2" s="54" t="s">
        <v>111</v>
      </c>
      <c r="I2" s="42" t="s">
        <v>112</v>
      </c>
      <c r="J2" s="42" t="s">
        <v>5</v>
      </c>
      <c r="K2" s="42" t="s">
        <v>34</v>
      </c>
      <c r="L2" s="42" t="s">
        <v>113</v>
      </c>
      <c r="M2" s="36" t="s">
        <v>7</v>
      </c>
      <c r="N2" s="36" t="s">
        <v>43</v>
      </c>
      <c r="O2" s="36" t="s">
        <v>44</v>
      </c>
      <c r="P2" s="36" t="s">
        <v>114</v>
      </c>
      <c r="Q2" s="36" t="s">
        <v>45</v>
      </c>
      <c r="R2" s="19" t="s">
        <v>46</v>
      </c>
      <c r="S2" s="50" t="s">
        <v>115</v>
      </c>
      <c r="T2" s="43" t="s">
        <v>116</v>
      </c>
    </row>
    <row r="3" spans="1:20" ht="15">
      <c r="A3" s="46">
        <v>5</v>
      </c>
      <c r="B3" s="51" t="s">
        <v>47</v>
      </c>
      <c r="C3" s="51" t="s">
        <v>48</v>
      </c>
      <c r="D3" s="65">
        <v>5</v>
      </c>
      <c r="E3" s="66">
        <v>0</v>
      </c>
      <c r="F3" s="56">
        <v>2.5</v>
      </c>
      <c r="G3" s="55">
        <f aca="true" t="shared" si="0" ref="G3:G20">IF((AND(E3="",F3="",N3="",Q3="")),"",MAX(E3,F3,N3,Q3))</f>
        <v>2.5</v>
      </c>
      <c r="H3" s="57">
        <v>14.5</v>
      </c>
      <c r="I3" s="64"/>
      <c r="J3" s="64">
        <v>15</v>
      </c>
      <c r="K3" s="55">
        <f>IF((AND(I3="",J3="",O3="",R3="")),"",MAX(I3,J3,O3,R3))</f>
        <v>15</v>
      </c>
      <c r="L3" s="55">
        <f>IF((AND(D3="",G3="",H3="",K3="")),"",SUM(D3,G3,T3,K3))</f>
        <v>44</v>
      </c>
      <c r="M3" s="38" t="str">
        <f aca="true" t="shared" si="1" ref="M3:M20">IF(AND(D3="",G3="",K3=""),"F",IF(R3&gt;89,"A",IF(L3&gt;79,"B",IF(L3&gt;69,"C",IF(L3&gt;59,"D",IF(L3&gt;49,"E","F"))))))</f>
        <v>F</v>
      </c>
      <c r="N3" s="37"/>
      <c r="O3" s="38"/>
      <c r="P3" s="38"/>
      <c r="Q3" s="27">
        <v>0.5</v>
      </c>
      <c r="R3" s="27"/>
      <c r="S3" s="27">
        <v>21.5</v>
      </c>
      <c r="T3" s="27">
        <f aca="true" t="shared" si="2" ref="T3:T23">IF((AND(H3="",P3="",S3="")),"",MAX(H3,P3,S3))</f>
        <v>21.5</v>
      </c>
    </row>
    <row r="4" spans="1:20" ht="15">
      <c r="A4" s="46">
        <v>11</v>
      </c>
      <c r="B4" s="51" t="s">
        <v>49</v>
      </c>
      <c r="C4" s="51" t="s">
        <v>50</v>
      </c>
      <c r="D4" s="60">
        <v>5</v>
      </c>
      <c r="E4" s="61">
        <v>0</v>
      </c>
      <c r="F4" s="56">
        <v>1</v>
      </c>
      <c r="G4" s="55">
        <f t="shared" si="0"/>
        <v>15.5</v>
      </c>
      <c r="H4" s="63">
        <v>17.5</v>
      </c>
      <c r="I4" s="62"/>
      <c r="J4" s="62">
        <v>4</v>
      </c>
      <c r="K4" s="55">
        <f>IF((AND(I4="",J4="",O4="",R4="")),"",MAX(I4,J4,O4,R4))</f>
        <v>13</v>
      </c>
      <c r="L4" s="55">
        <f aca="true" t="shared" si="3" ref="L4:L36">IF((AND(D4="",G4="",H4="",K4="")),"",SUM(D4,G4,T4,K4))</f>
        <v>51</v>
      </c>
      <c r="M4" s="38" t="str">
        <f t="shared" si="1"/>
        <v>E</v>
      </c>
      <c r="N4" s="37"/>
      <c r="O4" s="38"/>
      <c r="P4" s="38"/>
      <c r="Q4" s="27">
        <v>15.5</v>
      </c>
      <c r="R4" s="27">
        <v>13</v>
      </c>
      <c r="S4" s="27"/>
      <c r="T4" s="27">
        <f t="shared" si="2"/>
        <v>17.5</v>
      </c>
    </row>
    <row r="5" spans="1:20" ht="15">
      <c r="A5" s="46">
        <v>13</v>
      </c>
      <c r="B5" s="51" t="s">
        <v>51</v>
      </c>
      <c r="C5" s="51" t="s">
        <v>52</v>
      </c>
      <c r="D5" s="60">
        <v>5</v>
      </c>
      <c r="E5" s="61"/>
      <c r="F5" s="56">
        <v>2</v>
      </c>
      <c r="G5" s="55">
        <f t="shared" si="0"/>
        <v>2</v>
      </c>
      <c r="H5" s="67">
        <v>6.5</v>
      </c>
      <c r="I5" s="62"/>
      <c r="J5" s="62"/>
      <c r="K5" s="55">
        <f>IF((AND(I5="",J5="",O5="",R5="")),"",MAX(I5,J5,O5,R5))</f>
      </c>
      <c r="L5" s="55">
        <f t="shared" si="3"/>
        <v>13.5</v>
      </c>
      <c r="M5" s="38" t="str">
        <f t="shared" si="1"/>
        <v>F</v>
      </c>
      <c r="N5" s="37"/>
      <c r="O5" s="38"/>
      <c r="P5" s="38"/>
      <c r="Q5" s="27"/>
      <c r="R5" s="27"/>
      <c r="S5" s="27"/>
      <c r="T5" s="27">
        <f t="shared" si="2"/>
        <v>6.5</v>
      </c>
    </row>
    <row r="6" spans="1:20" ht="15">
      <c r="A6" s="46">
        <v>14</v>
      </c>
      <c r="B6" s="51" t="s">
        <v>53</v>
      </c>
      <c r="C6" s="51" t="s">
        <v>54</v>
      </c>
      <c r="D6" s="60"/>
      <c r="E6" s="61">
        <v>0</v>
      </c>
      <c r="F6" s="56"/>
      <c r="G6" s="55">
        <f t="shared" si="0"/>
        <v>0</v>
      </c>
      <c r="H6" s="67">
        <v>8.5</v>
      </c>
      <c r="I6" s="62"/>
      <c r="J6" s="62">
        <v>0</v>
      </c>
      <c r="K6" s="55">
        <f>IF((AND(I6="",J6="",O6="",R6="")),"",MAX(I6,J6,O6,R6))</f>
        <v>0</v>
      </c>
      <c r="L6" s="55">
        <f t="shared" si="3"/>
        <v>8.5</v>
      </c>
      <c r="M6" s="38" t="str">
        <f t="shared" si="1"/>
        <v>F</v>
      </c>
      <c r="N6" s="37"/>
      <c r="O6" s="38"/>
      <c r="P6" s="38"/>
      <c r="Q6" s="27"/>
      <c r="R6" s="27"/>
      <c r="S6" s="27"/>
      <c r="T6" s="27">
        <f t="shared" si="2"/>
        <v>8.5</v>
      </c>
    </row>
    <row r="7" spans="1:20" ht="15">
      <c r="A7" s="46">
        <v>16</v>
      </c>
      <c r="B7" s="51" t="s">
        <v>55</v>
      </c>
      <c r="C7" s="51" t="s">
        <v>56</v>
      </c>
      <c r="D7" s="60">
        <v>5</v>
      </c>
      <c r="E7" s="61"/>
      <c r="F7" s="56">
        <v>0</v>
      </c>
      <c r="G7" s="55">
        <f t="shared" si="0"/>
        <v>0</v>
      </c>
      <c r="H7" s="67">
        <v>20</v>
      </c>
      <c r="I7" s="62"/>
      <c r="J7" s="62"/>
      <c r="K7" s="55">
        <f>IF((AND(I7="",J7="",O7="",R7="")),"",MAX(I7,J7,O7,R7))</f>
      </c>
      <c r="L7" s="55">
        <f t="shared" si="3"/>
        <v>25</v>
      </c>
      <c r="M7" s="38" t="str">
        <f t="shared" si="1"/>
        <v>F</v>
      </c>
      <c r="N7" s="37"/>
      <c r="O7" s="38"/>
      <c r="P7" s="38"/>
      <c r="Q7" s="27"/>
      <c r="R7" s="27"/>
      <c r="S7" s="27"/>
      <c r="T7" s="27">
        <f t="shared" si="2"/>
        <v>20</v>
      </c>
    </row>
    <row r="8" spans="1:20" ht="15">
      <c r="A8" s="46">
        <v>21</v>
      </c>
      <c r="B8" s="51" t="s">
        <v>57</v>
      </c>
      <c r="C8" s="51" t="s">
        <v>58</v>
      </c>
      <c r="D8" s="60"/>
      <c r="E8" s="61"/>
      <c r="F8" s="57"/>
      <c r="G8" s="55">
        <f t="shared" si="0"/>
        <v>2</v>
      </c>
      <c r="H8" s="63"/>
      <c r="I8" s="57"/>
      <c r="J8" s="57"/>
      <c r="K8" s="55">
        <f aca="true" t="shared" si="4" ref="K8:K30">IF((AND(I8="",J8="")),"",MAX(I8,J8))</f>
      </c>
      <c r="L8" s="55">
        <f t="shared" si="3"/>
        <v>7</v>
      </c>
      <c r="M8" s="38" t="str">
        <f t="shared" si="1"/>
        <v>F</v>
      </c>
      <c r="N8" s="37">
        <v>2</v>
      </c>
      <c r="O8" s="38">
        <v>4.5</v>
      </c>
      <c r="P8" s="38">
        <v>5</v>
      </c>
      <c r="Q8" s="27"/>
      <c r="R8" s="27"/>
      <c r="S8" s="27"/>
      <c r="T8" s="27">
        <f t="shared" si="2"/>
        <v>5</v>
      </c>
    </row>
    <row r="9" spans="1:20" ht="15">
      <c r="A9" s="73">
        <v>30</v>
      </c>
      <c r="B9" s="74" t="s">
        <v>59</v>
      </c>
      <c r="C9" s="74" t="s">
        <v>60</v>
      </c>
      <c r="D9" s="58">
        <v>5</v>
      </c>
      <c r="E9" s="59">
        <v>0</v>
      </c>
      <c r="F9" s="57"/>
      <c r="G9" s="56">
        <f t="shared" si="0"/>
        <v>0</v>
      </c>
      <c r="H9" s="57">
        <v>10</v>
      </c>
      <c r="I9" s="57"/>
      <c r="J9" s="57"/>
      <c r="K9" s="56">
        <f t="shared" si="4"/>
      </c>
      <c r="L9" s="55">
        <f t="shared" si="3"/>
        <v>15</v>
      </c>
      <c r="M9" s="49" t="str">
        <f t="shared" si="1"/>
        <v>F</v>
      </c>
      <c r="N9" s="37"/>
      <c r="O9" s="38"/>
      <c r="P9" s="38"/>
      <c r="Q9" s="27">
        <v>0</v>
      </c>
      <c r="R9" s="27">
        <v>0</v>
      </c>
      <c r="S9" s="27"/>
      <c r="T9" s="27">
        <f t="shared" si="2"/>
        <v>10</v>
      </c>
    </row>
    <row r="10" spans="1:20" ht="15">
      <c r="A10" s="73">
        <v>32</v>
      </c>
      <c r="B10" s="74" t="s">
        <v>61</v>
      </c>
      <c r="C10" s="74" t="s">
        <v>117</v>
      </c>
      <c r="D10" s="58">
        <v>5</v>
      </c>
      <c r="E10" s="59"/>
      <c r="F10" s="57">
        <v>0.5</v>
      </c>
      <c r="G10" s="56">
        <f t="shared" si="0"/>
        <v>0.5</v>
      </c>
      <c r="H10" s="57">
        <v>13.5</v>
      </c>
      <c r="I10" s="57"/>
      <c r="J10" s="57"/>
      <c r="K10" s="56">
        <f t="shared" si="4"/>
      </c>
      <c r="L10" s="55">
        <f t="shared" si="3"/>
        <v>19</v>
      </c>
      <c r="M10" s="49" t="str">
        <f t="shared" si="1"/>
        <v>F</v>
      </c>
      <c r="N10" s="37"/>
      <c r="O10" s="38"/>
      <c r="P10" s="38"/>
      <c r="Q10" s="27"/>
      <c r="R10" s="27"/>
      <c r="S10" s="27"/>
      <c r="T10" s="27">
        <f t="shared" si="2"/>
        <v>13.5</v>
      </c>
    </row>
    <row r="11" spans="1:20" ht="15">
      <c r="A11" s="73">
        <v>35</v>
      </c>
      <c r="B11" s="74" t="s">
        <v>62</v>
      </c>
      <c r="C11" s="74" t="s">
        <v>63</v>
      </c>
      <c r="D11" s="58">
        <v>5</v>
      </c>
      <c r="E11" s="59">
        <v>1</v>
      </c>
      <c r="F11" s="57">
        <v>3</v>
      </c>
      <c r="G11" s="56">
        <f t="shared" si="0"/>
        <v>3</v>
      </c>
      <c r="H11" s="57">
        <v>5</v>
      </c>
      <c r="I11" s="57"/>
      <c r="J11" s="57">
        <v>14</v>
      </c>
      <c r="K11" s="56">
        <f t="shared" si="4"/>
        <v>14</v>
      </c>
      <c r="L11" s="55">
        <f t="shared" si="3"/>
        <v>27</v>
      </c>
      <c r="M11" s="49" t="str">
        <f t="shared" si="1"/>
        <v>F</v>
      </c>
      <c r="N11" s="37"/>
      <c r="O11" s="38">
        <v>2</v>
      </c>
      <c r="P11" s="38"/>
      <c r="Q11" s="27">
        <v>0</v>
      </c>
      <c r="R11" s="27">
        <v>5.5</v>
      </c>
      <c r="S11" s="27"/>
      <c r="T11" s="27">
        <f t="shared" si="2"/>
        <v>5</v>
      </c>
    </row>
    <row r="12" spans="1:20" ht="15">
      <c r="A12" s="73">
        <v>38</v>
      </c>
      <c r="B12" s="74" t="s">
        <v>64</v>
      </c>
      <c r="C12" s="74" t="s">
        <v>65</v>
      </c>
      <c r="D12" s="58">
        <v>5</v>
      </c>
      <c r="E12" s="59">
        <v>0</v>
      </c>
      <c r="F12" s="57">
        <v>1</v>
      </c>
      <c r="G12" s="56">
        <f t="shared" si="0"/>
        <v>1</v>
      </c>
      <c r="H12" s="57">
        <v>11.5</v>
      </c>
      <c r="I12" s="57"/>
      <c r="J12" s="57">
        <v>10</v>
      </c>
      <c r="K12" s="56">
        <f t="shared" si="4"/>
        <v>10</v>
      </c>
      <c r="L12" s="55">
        <f t="shared" si="3"/>
        <v>27.5</v>
      </c>
      <c r="M12" s="49" t="str">
        <f t="shared" si="1"/>
        <v>F</v>
      </c>
      <c r="N12" s="37"/>
      <c r="O12" s="38"/>
      <c r="P12" s="38"/>
      <c r="Q12" s="27">
        <v>0</v>
      </c>
      <c r="R12" s="27">
        <v>2</v>
      </c>
      <c r="S12" s="27"/>
      <c r="T12" s="27">
        <f t="shared" si="2"/>
        <v>11.5</v>
      </c>
    </row>
    <row r="13" spans="1:20" ht="15">
      <c r="A13" s="73">
        <v>39</v>
      </c>
      <c r="B13" s="74" t="s">
        <v>66</v>
      </c>
      <c r="C13" s="74" t="s">
        <v>67</v>
      </c>
      <c r="D13" s="58">
        <v>5</v>
      </c>
      <c r="E13" s="59">
        <v>0</v>
      </c>
      <c r="F13" s="57">
        <v>0</v>
      </c>
      <c r="G13" s="56">
        <f t="shared" si="0"/>
        <v>8</v>
      </c>
      <c r="H13" s="57">
        <v>11</v>
      </c>
      <c r="I13" s="57"/>
      <c r="J13" s="57">
        <v>10.5</v>
      </c>
      <c r="K13" s="56">
        <f t="shared" si="4"/>
        <v>10.5</v>
      </c>
      <c r="L13" s="55">
        <f t="shared" si="3"/>
        <v>40</v>
      </c>
      <c r="M13" s="49" t="str">
        <f t="shared" si="1"/>
        <v>F</v>
      </c>
      <c r="N13" s="37">
        <v>8</v>
      </c>
      <c r="O13" s="38"/>
      <c r="P13" s="38">
        <v>12.5</v>
      </c>
      <c r="Q13" s="27">
        <v>5.5</v>
      </c>
      <c r="R13" s="27">
        <v>14</v>
      </c>
      <c r="S13" s="27">
        <v>16.5</v>
      </c>
      <c r="T13" s="27">
        <f t="shared" si="2"/>
        <v>16.5</v>
      </c>
    </row>
    <row r="14" spans="1:20" ht="15">
      <c r="A14" s="73">
        <v>40</v>
      </c>
      <c r="B14" s="74" t="s">
        <v>68</v>
      </c>
      <c r="C14" s="74" t="s">
        <v>69</v>
      </c>
      <c r="D14" s="58">
        <v>5</v>
      </c>
      <c r="E14" s="59">
        <v>2.5</v>
      </c>
      <c r="F14" s="57">
        <v>1.5</v>
      </c>
      <c r="G14" s="56">
        <f t="shared" si="0"/>
        <v>2.5</v>
      </c>
      <c r="H14" s="57">
        <v>8</v>
      </c>
      <c r="I14" s="57">
        <v>0</v>
      </c>
      <c r="J14" s="57">
        <v>8</v>
      </c>
      <c r="K14" s="56">
        <f t="shared" si="4"/>
        <v>8</v>
      </c>
      <c r="L14" s="55">
        <f t="shared" si="3"/>
        <v>23.5</v>
      </c>
      <c r="M14" s="49" t="str">
        <f t="shared" si="1"/>
        <v>F</v>
      </c>
      <c r="N14" s="37">
        <v>2</v>
      </c>
      <c r="O14" s="38"/>
      <c r="P14" s="38"/>
      <c r="Q14" s="27">
        <v>0.5</v>
      </c>
      <c r="R14" s="27">
        <v>0</v>
      </c>
      <c r="S14" s="27"/>
      <c r="T14" s="27">
        <f t="shared" si="2"/>
        <v>8</v>
      </c>
    </row>
    <row r="15" spans="1:20" ht="15">
      <c r="A15" s="46">
        <v>44</v>
      </c>
      <c r="B15" s="51" t="s">
        <v>70</v>
      </c>
      <c r="C15" s="51" t="s">
        <v>71</v>
      </c>
      <c r="D15" s="60">
        <v>5</v>
      </c>
      <c r="E15" s="61">
        <v>0</v>
      </c>
      <c r="F15" s="57"/>
      <c r="G15" s="55">
        <f t="shared" si="0"/>
        <v>0</v>
      </c>
      <c r="H15" s="57"/>
      <c r="I15" s="57"/>
      <c r="J15" s="57"/>
      <c r="K15" s="55">
        <f t="shared" si="4"/>
      </c>
      <c r="L15" s="55">
        <f t="shared" si="3"/>
        <v>5</v>
      </c>
      <c r="M15" s="38" t="str">
        <f t="shared" si="1"/>
        <v>F</v>
      </c>
      <c r="N15" s="37"/>
      <c r="O15" s="38"/>
      <c r="P15" s="38"/>
      <c r="Q15" s="27">
        <v>0</v>
      </c>
      <c r="R15" s="27">
        <v>0</v>
      </c>
      <c r="S15" s="27"/>
      <c r="T15" s="27">
        <f t="shared" si="2"/>
      </c>
    </row>
    <row r="16" spans="1:20" ht="15">
      <c r="A16" s="46">
        <v>48</v>
      </c>
      <c r="B16" s="51" t="s">
        <v>72</v>
      </c>
      <c r="C16" s="51" t="s">
        <v>73</v>
      </c>
      <c r="D16" s="60"/>
      <c r="E16" s="61"/>
      <c r="F16" s="57"/>
      <c r="G16" s="55">
        <f t="shared" si="0"/>
      </c>
      <c r="H16" s="57">
        <v>11</v>
      </c>
      <c r="I16" s="57"/>
      <c r="J16" s="57"/>
      <c r="K16" s="55">
        <f t="shared" si="4"/>
      </c>
      <c r="L16" s="55">
        <f t="shared" si="3"/>
        <v>11</v>
      </c>
      <c r="M16" s="38" t="str">
        <f t="shared" si="1"/>
        <v>F</v>
      </c>
      <c r="N16" s="37"/>
      <c r="O16" s="38"/>
      <c r="P16" s="38"/>
      <c r="Q16" s="27"/>
      <c r="R16" s="27"/>
      <c r="S16" s="27"/>
      <c r="T16" s="27">
        <f t="shared" si="2"/>
        <v>11</v>
      </c>
    </row>
    <row r="17" spans="1:20" ht="15">
      <c r="A17" s="46">
        <v>54</v>
      </c>
      <c r="B17" s="51" t="s">
        <v>74</v>
      </c>
      <c r="C17" s="51" t="s">
        <v>75</v>
      </c>
      <c r="D17" s="60">
        <v>5</v>
      </c>
      <c r="E17" s="61">
        <v>0</v>
      </c>
      <c r="F17" s="57">
        <v>3</v>
      </c>
      <c r="G17" s="55">
        <f t="shared" si="0"/>
        <v>7</v>
      </c>
      <c r="H17" s="68">
        <v>13.5</v>
      </c>
      <c r="I17" s="57">
        <v>0</v>
      </c>
      <c r="J17" s="57"/>
      <c r="K17" s="55">
        <f t="shared" si="4"/>
        <v>0</v>
      </c>
      <c r="L17" s="55">
        <f t="shared" si="3"/>
        <v>25.5</v>
      </c>
      <c r="M17" s="38" t="str">
        <f t="shared" si="1"/>
        <v>F</v>
      </c>
      <c r="N17" s="37">
        <v>7</v>
      </c>
      <c r="O17" s="38"/>
      <c r="P17" s="38"/>
      <c r="Q17" s="27">
        <v>6</v>
      </c>
      <c r="R17" s="27">
        <v>3.5</v>
      </c>
      <c r="S17" s="27"/>
      <c r="T17" s="27">
        <f t="shared" si="2"/>
        <v>13.5</v>
      </c>
    </row>
    <row r="18" spans="1:20" ht="15">
      <c r="A18" s="46">
        <v>55</v>
      </c>
      <c r="B18" s="51" t="s">
        <v>76</v>
      </c>
      <c r="C18" s="51" t="s">
        <v>77</v>
      </c>
      <c r="D18" s="60">
        <v>5</v>
      </c>
      <c r="E18" s="61"/>
      <c r="F18" s="57">
        <v>0.5</v>
      </c>
      <c r="G18" s="55">
        <f t="shared" si="0"/>
        <v>3</v>
      </c>
      <c r="H18" s="57">
        <v>16.5</v>
      </c>
      <c r="I18" s="57"/>
      <c r="J18" s="57"/>
      <c r="K18" s="55">
        <f t="shared" si="4"/>
      </c>
      <c r="L18" s="55">
        <f t="shared" si="3"/>
        <v>24.5</v>
      </c>
      <c r="M18" s="38" t="str">
        <f t="shared" si="1"/>
        <v>F</v>
      </c>
      <c r="N18" s="37"/>
      <c r="O18" s="38"/>
      <c r="P18" s="38"/>
      <c r="Q18" s="27">
        <v>3</v>
      </c>
      <c r="R18" s="27">
        <v>21</v>
      </c>
      <c r="S18" s="27"/>
      <c r="T18" s="27">
        <f t="shared" si="2"/>
        <v>16.5</v>
      </c>
    </row>
    <row r="19" spans="1:20" ht="15">
      <c r="A19" s="46">
        <v>57</v>
      </c>
      <c r="B19" s="51" t="s">
        <v>78</v>
      </c>
      <c r="C19" s="51" t="s">
        <v>79</v>
      </c>
      <c r="D19" s="60">
        <v>5</v>
      </c>
      <c r="E19" s="61">
        <v>0</v>
      </c>
      <c r="F19" s="57"/>
      <c r="G19" s="55">
        <f t="shared" si="0"/>
        <v>2.5</v>
      </c>
      <c r="H19" s="57">
        <v>0</v>
      </c>
      <c r="I19" s="57"/>
      <c r="J19" s="57"/>
      <c r="K19" s="55">
        <f t="shared" si="4"/>
      </c>
      <c r="L19" s="55">
        <f t="shared" si="3"/>
        <v>23.5</v>
      </c>
      <c r="M19" s="38" t="str">
        <f t="shared" si="1"/>
        <v>F</v>
      </c>
      <c r="N19" s="37">
        <v>2.5</v>
      </c>
      <c r="O19" s="38"/>
      <c r="P19" s="38">
        <v>12</v>
      </c>
      <c r="Q19" s="27">
        <v>0</v>
      </c>
      <c r="R19" s="27">
        <v>0</v>
      </c>
      <c r="S19" s="27">
        <v>16</v>
      </c>
      <c r="T19" s="27">
        <f t="shared" si="2"/>
        <v>16</v>
      </c>
    </row>
    <row r="20" spans="1:20" ht="15">
      <c r="A20" s="46">
        <v>63</v>
      </c>
      <c r="B20" s="51" t="s">
        <v>80</v>
      </c>
      <c r="C20" s="51" t="s">
        <v>81</v>
      </c>
      <c r="D20" s="60">
        <v>5</v>
      </c>
      <c r="E20" s="61">
        <v>3</v>
      </c>
      <c r="F20" s="57">
        <v>0</v>
      </c>
      <c r="G20" s="55">
        <f t="shared" si="0"/>
        <v>3</v>
      </c>
      <c r="H20" s="57">
        <v>13</v>
      </c>
      <c r="I20" s="57"/>
      <c r="J20" s="57">
        <v>3</v>
      </c>
      <c r="K20" s="55">
        <f t="shared" si="4"/>
        <v>3</v>
      </c>
      <c r="L20" s="55">
        <f t="shared" si="3"/>
        <v>24</v>
      </c>
      <c r="M20" s="38" t="str">
        <f t="shared" si="1"/>
        <v>F</v>
      </c>
      <c r="N20" s="48"/>
      <c r="O20" s="49"/>
      <c r="P20" s="49"/>
      <c r="Q20" s="27"/>
      <c r="R20" s="27"/>
      <c r="S20" s="27"/>
      <c r="T20" s="27">
        <f t="shared" si="2"/>
        <v>13</v>
      </c>
    </row>
    <row r="21" spans="1:20" ht="15">
      <c r="A21" s="46">
        <v>67</v>
      </c>
      <c r="B21" s="51" t="s">
        <v>82</v>
      </c>
      <c r="C21" s="51" t="s">
        <v>83</v>
      </c>
      <c r="D21" s="60"/>
      <c r="E21" s="61"/>
      <c r="F21" s="57"/>
      <c r="G21" s="55">
        <f aca="true" t="shared" si="5" ref="G21:G32">IF((AND(E21="",F21="",N21="",Q21="")),"",MAX(E21,F21,N21,Q21))</f>
      </c>
      <c r="H21" s="57"/>
      <c r="I21" s="57"/>
      <c r="J21" s="57"/>
      <c r="K21" s="55">
        <f t="shared" si="4"/>
      </c>
      <c r="L21" s="55">
        <f t="shared" si="3"/>
      </c>
      <c r="M21" s="38" t="str">
        <f aca="true" t="shared" si="6" ref="M21:M31">IF(AND(D21="",G21="",K21=""),"F",IF(R21&gt;89,"A",IF(L21&gt;79,"B",IF(L21&gt;69,"C",IF(L21&gt;59,"D",IF(L21&gt;49,"E","F"))))))</f>
        <v>F</v>
      </c>
      <c r="N21" s="48"/>
      <c r="O21" s="49"/>
      <c r="P21" s="49"/>
      <c r="Q21" s="27"/>
      <c r="R21" s="27"/>
      <c r="S21" s="27"/>
      <c r="T21" s="27">
        <f t="shared" si="2"/>
      </c>
    </row>
    <row r="22" spans="1:20" ht="15">
      <c r="A22" s="46">
        <v>70</v>
      </c>
      <c r="B22" s="51" t="s">
        <v>84</v>
      </c>
      <c r="C22" s="51" t="s">
        <v>85</v>
      </c>
      <c r="D22" s="60"/>
      <c r="E22" s="69"/>
      <c r="F22" s="57">
        <v>0</v>
      </c>
      <c r="G22" s="55">
        <f t="shared" si="5"/>
        <v>0</v>
      </c>
      <c r="H22" s="57">
        <v>20.5</v>
      </c>
      <c r="I22" s="57"/>
      <c r="J22" s="57"/>
      <c r="K22" s="55">
        <f t="shared" si="4"/>
      </c>
      <c r="L22" s="55">
        <f t="shared" si="3"/>
        <v>20.5</v>
      </c>
      <c r="M22" s="38" t="str">
        <f t="shared" si="6"/>
        <v>F</v>
      </c>
      <c r="N22" s="48"/>
      <c r="O22" s="49"/>
      <c r="P22" s="49"/>
      <c r="Q22" s="27"/>
      <c r="R22" s="27"/>
      <c r="S22" s="27"/>
      <c r="T22" s="27">
        <f t="shared" si="2"/>
        <v>20.5</v>
      </c>
    </row>
    <row r="23" spans="1:20" ht="15">
      <c r="A23" s="46">
        <v>71</v>
      </c>
      <c r="B23" s="51" t="s">
        <v>86</v>
      </c>
      <c r="C23" s="51" t="s">
        <v>87</v>
      </c>
      <c r="D23" s="60"/>
      <c r="E23" s="69"/>
      <c r="F23" s="57"/>
      <c r="G23" s="55">
        <f t="shared" si="5"/>
      </c>
      <c r="H23" s="57"/>
      <c r="I23" s="57"/>
      <c r="J23" s="57"/>
      <c r="K23" s="55">
        <f t="shared" si="4"/>
      </c>
      <c r="L23" s="55">
        <f t="shared" si="3"/>
      </c>
      <c r="M23" s="38" t="str">
        <f t="shared" si="6"/>
        <v>F</v>
      </c>
      <c r="N23" s="48"/>
      <c r="O23" s="49"/>
      <c r="P23" s="49"/>
      <c r="Q23" s="27"/>
      <c r="R23" s="27"/>
      <c r="S23" s="27"/>
      <c r="T23" s="27">
        <f t="shared" si="2"/>
      </c>
    </row>
    <row r="24" spans="1:20" ht="15">
      <c r="A24" s="46">
        <v>73</v>
      </c>
      <c r="B24" s="51" t="s">
        <v>88</v>
      </c>
      <c r="C24" s="51" t="s">
        <v>89</v>
      </c>
      <c r="D24" s="60">
        <v>5</v>
      </c>
      <c r="E24" s="61"/>
      <c r="F24" s="57"/>
      <c r="G24" s="55">
        <f t="shared" si="5"/>
      </c>
      <c r="H24" s="57">
        <v>20</v>
      </c>
      <c r="I24" s="57"/>
      <c r="J24" s="57"/>
      <c r="K24" s="55">
        <f t="shared" si="4"/>
      </c>
      <c r="L24" s="55">
        <f>IF((AND(D24="",G24="",H24="",K24="")),"",SUM(D24,G24,T24,K24))</f>
        <v>25</v>
      </c>
      <c r="M24" s="38" t="str">
        <f t="shared" si="6"/>
        <v>F</v>
      </c>
      <c r="N24" s="48"/>
      <c r="O24" s="49"/>
      <c r="P24" s="49"/>
      <c r="Q24" s="27"/>
      <c r="R24" s="27"/>
      <c r="S24" s="27"/>
      <c r="T24" s="27">
        <f aca="true" t="shared" si="7" ref="T21:T30">IF((AND(H24="",P24="",S24="")),"",MAX(H24,P24,S24))</f>
        <v>20</v>
      </c>
    </row>
    <row r="25" spans="1:20" ht="15">
      <c r="A25" s="46">
        <v>78</v>
      </c>
      <c r="B25" s="51" t="s">
        <v>90</v>
      </c>
      <c r="C25" s="51" t="s">
        <v>91</v>
      </c>
      <c r="D25" s="60">
        <v>5</v>
      </c>
      <c r="E25" s="69"/>
      <c r="F25" s="57">
        <v>0.5</v>
      </c>
      <c r="G25" s="55">
        <f t="shared" si="5"/>
        <v>5.5</v>
      </c>
      <c r="H25" s="57">
        <v>17.5</v>
      </c>
      <c r="I25" s="57"/>
      <c r="J25" s="57"/>
      <c r="K25" s="55">
        <f t="shared" si="4"/>
      </c>
      <c r="L25" s="55">
        <f t="shared" si="3"/>
        <v>28</v>
      </c>
      <c r="M25" s="38" t="str">
        <f t="shared" si="6"/>
        <v>F</v>
      </c>
      <c r="N25" s="48"/>
      <c r="O25" s="49">
        <v>4.5</v>
      </c>
      <c r="P25" s="49"/>
      <c r="Q25" s="27">
        <v>5.5</v>
      </c>
      <c r="R25" s="27">
        <v>12</v>
      </c>
      <c r="S25" s="27"/>
      <c r="T25" s="27">
        <f t="shared" si="7"/>
        <v>17.5</v>
      </c>
    </row>
    <row r="26" spans="1:20" ht="15">
      <c r="A26" s="46">
        <v>79</v>
      </c>
      <c r="B26" s="51" t="s">
        <v>92</v>
      </c>
      <c r="C26" s="51" t="s">
        <v>93</v>
      </c>
      <c r="D26" s="60">
        <v>5</v>
      </c>
      <c r="E26" s="69">
        <v>0</v>
      </c>
      <c r="F26" s="57"/>
      <c r="G26" s="55">
        <f t="shared" si="5"/>
        <v>1.5</v>
      </c>
      <c r="H26" s="57">
        <v>15</v>
      </c>
      <c r="I26" s="57"/>
      <c r="J26" s="57"/>
      <c r="K26" s="55">
        <f t="shared" si="4"/>
      </c>
      <c r="L26" s="55">
        <f t="shared" si="3"/>
        <v>21.5</v>
      </c>
      <c r="M26" s="38" t="str">
        <f t="shared" si="6"/>
        <v>F</v>
      </c>
      <c r="N26" s="48">
        <v>1.5</v>
      </c>
      <c r="O26" s="49">
        <v>0</v>
      </c>
      <c r="P26" s="49"/>
      <c r="Q26" s="27">
        <v>1</v>
      </c>
      <c r="R26" s="27">
        <v>0</v>
      </c>
      <c r="S26" s="27"/>
      <c r="T26" s="27">
        <f t="shared" si="7"/>
        <v>15</v>
      </c>
    </row>
    <row r="27" spans="1:20" ht="15">
      <c r="A27" s="46">
        <v>80</v>
      </c>
      <c r="B27" s="51" t="s">
        <v>94</v>
      </c>
      <c r="C27" s="51" t="s">
        <v>95</v>
      </c>
      <c r="D27" s="60">
        <v>5</v>
      </c>
      <c r="E27" s="69"/>
      <c r="F27" s="57">
        <v>3</v>
      </c>
      <c r="G27" s="55">
        <f t="shared" si="5"/>
        <v>3</v>
      </c>
      <c r="H27" s="57">
        <v>16.5</v>
      </c>
      <c r="I27" s="57"/>
      <c r="J27" s="57"/>
      <c r="K27" s="55">
        <f t="shared" si="4"/>
      </c>
      <c r="L27" s="55">
        <f t="shared" si="3"/>
        <v>24.5</v>
      </c>
      <c r="M27" s="38" t="str">
        <f t="shared" si="6"/>
        <v>F</v>
      </c>
      <c r="N27" s="48"/>
      <c r="O27" s="49"/>
      <c r="P27" s="49"/>
      <c r="Q27" s="27"/>
      <c r="R27" s="27">
        <v>1</v>
      </c>
      <c r="S27" s="27"/>
      <c r="T27" s="27">
        <f t="shared" si="7"/>
        <v>16.5</v>
      </c>
    </row>
    <row r="28" spans="1:20" ht="15">
      <c r="A28" s="46">
        <v>81</v>
      </c>
      <c r="B28" s="51" t="s">
        <v>96</v>
      </c>
      <c r="C28" s="51" t="s">
        <v>97</v>
      </c>
      <c r="D28" s="60"/>
      <c r="E28" s="69"/>
      <c r="F28" s="57"/>
      <c r="G28" s="55">
        <f t="shared" si="5"/>
      </c>
      <c r="H28" s="57">
        <v>20</v>
      </c>
      <c r="I28" s="57"/>
      <c r="J28" s="57"/>
      <c r="K28" s="55">
        <f t="shared" si="4"/>
      </c>
      <c r="L28" s="55">
        <f t="shared" si="3"/>
        <v>20</v>
      </c>
      <c r="M28" s="38" t="str">
        <f t="shared" si="6"/>
        <v>F</v>
      </c>
      <c r="N28" s="48"/>
      <c r="O28" s="49"/>
      <c r="P28" s="49"/>
      <c r="Q28" s="27"/>
      <c r="R28" s="27"/>
      <c r="S28" s="27"/>
      <c r="T28" s="27">
        <f t="shared" si="7"/>
        <v>20</v>
      </c>
    </row>
    <row r="29" spans="1:20" ht="15">
      <c r="A29" s="46">
        <v>83</v>
      </c>
      <c r="B29" s="51" t="s">
        <v>98</v>
      </c>
      <c r="C29" s="51" t="s">
        <v>99</v>
      </c>
      <c r="D29" s="60">
        <v>5</v>
      </c>
      <c r="E29" s="61"/>
      <c r="F29" s="57"/>
      <c r="G29" s="55">
        <f t="shared" si="5"/>
        <v>0.5</v>
      </c>
      <c r="H29" s="57">
        <v>17</v>
      </c>
      <c r="I29" s="57"/>
      <c r="J29" s="57">
        <v>11</v>
      </c>
      <c r="K29" s="55">
        <f t="shared" si="4"/>
        <v>11</v>
      </c>
      <c r="L29" s="55">
        <f t="shared" si="3"/>
        <v>33.5</v>
      </c>
      <c r="M29" s="38" t="str">
        <f t="shared" si="6"/>
        <v>F</v>
      </c>
      <c r="N29" s="48"/>
      <c r="O29" s="49">
        <v>15</v>
      </c>
      <c r="P29" s="49"/>
      <c r="Q29" s="27">
        <v>0.5</v>
      </c>
      <c r="R29" s="27">
        <v>13.5</v>
      </c>
      <c r="S29" s="27"/>
      <c r="T29" s="27">
        <f t="shared" si="7"/>
        <v>17</v>
      </c>
    </row>
    <row r="30" spans="1:20" ht="15">
      <c r="A30" s="46">
        <v>84</v>
      </c>
      <c r="B30" s="51" t="s">
        <v>100</v>
      </c>
      <c r="C30" s="51" t="s">
        <v>101</v>
      </c>
      <c r="D30" s="60"/>
      <c r="E30" s="61"/>
      <c r="F30" s="57">
        <v>0</v>
      </c>
      <c r="G30" s="55">
        <f t="shared" si="5"/>
        <v>0</v>
      </c>
      <c r="H30" s="57"/>
      <c r="I30" s="57"/>
      <c r="J30" s="57"/>
      <c r="K30" s="55">
        <f t="shared" si="4"/>
      </c>
      <c r="L30" s="55">
        <f t="shared" si="3"/>
        <v>0</v>
      </c>
      <c r="M30" s="38" t="str">
        <f t="shared" si="6"/>
        <v>F</v>
      </c>
      <c r="N30" s="48"/>
      <c r="O30" s="49"/>
      <c r="P30" s="49"/>
      <c r="Q30" s="27"/>
      <c r="R30" s="27"/>
      <c r="S30" s="27"/>
      <c r="T30" s="27">
        <f t="shared" si="7"/>
      </c>
    </row>
    <row r="31" spans="1:20" ht="15">
      <c r="A31" s="46">
        <v>86</v>
      </c>
      <c r="B31" s="51" t="s">
        <v>102</v>
      </c>
      <c r="C31" s="51" t="s">
        <v>103</v>
      </c>
      <c r="D31" s="60">
        <v>5</v>
      </c>
      <c r="E31" s="61"/>
      <c r="F31" s="57"/>
      <c r="G31" s="55">
        <f t="shared" si="5"/>
      </c>
      <c r="H31" s="57"/>
      <c r="I31" s="57"/>
      <c r="J31" s="57"/>
      <c r="K31" s="55">
        <f>IF((AND(I31="",J31="")),"",MAX(I31,J31))</f>
      </c>
      <c r="L31" s="55">
        <f t="shared" si="3"/>
        <v>5</v>
      </c>
      <c r="M31" s="38" t="str">
        <f t="shared" si="6"/>
        <v>F</v>
      </c>
      <c r="N31" s="48"/>
      <c r="O31" s="49"/>
      <c r="P31" s="49"/>
      <c r="Q31" s="27"/>
      <c r="R31" s="27"/>
      <c r="S31" s="27"/>
      <c r="T31" s="27">
        <f aca="true" t="shared" si="8" ref="T31:T37">IF((AND(H31="",P31="",S31="")),"",MAX(H31,P31,S31))</f>
      </c>
    </row>
    <row r="32" spans="1:20" ht="15">
      <c r="A32" s="46">
        <v>87</v>
      </c>
      <c r="B32" s="47"/>
      <c r="C32" s="47"/>
      <c r="D32" s="70"/>
      <c r="E32" s="69"/>
      <c r="F32" s="57"/>
      <c r="G32" s="55">
        <f t="shared" si="5"/>
      </c>
      <c r="H32" s="57"/>
      <c r="I32" s="57"/>
      <c r="J32" s="57"/>
      <c r="K32" s="55"/>
      <c r="L32" s="55">
        <f t="shared" si="3"/>
      </c>
      <c r="M32" s="20"/>
      <c r="N32" s="48"/>
      <c r="O32" s="49"/>
      <c r="P32" s="49"/>
      <c r="Q32" s="27"/>
      <c r="R32" s="27"/>
      <c r="S32" s="27"/>
      <c r="T32" s="27">
        <f t="shared" si="8"/>
      </c>
    </row>
    <row r="33" spans="1:20" ht="15" customHeight="1">
      <c r="A33" s="46">
        <v>88</v>
      </c>
      <c r="B33" s="47"/>
      <c r="C33" s="47"/>
      <c r="D33" s="52"/>
      <c r="E33" s="45"/>
      <c r="F33" s="27"/>
      <c r="G33" s="27"/>
      <c r="H33" s="27"/>
      <c r="I33" s="27"/>
      <c r="J33" s="27"/>
      <c r="K33" s="27"/>
      <c r="L33" s="55">
        <f t="shared" si="3"/>
      </c>
      <c r="M33" s="20"/>
      <c r="N33" s="48"/>
      <c r="O33" s="49"/>
      <c r="P33" s="49"/>
      <c r="Q33" s="27"/>
      <c r="R33" s="27"/>
      <c r="S33" s="27"/>
      <c r="T33" s="27">
        <f t="shared" si="8"/>
      </c>
    </row>
    <row r="34" spans="1:20" ht="15" customHeight="1">
      <c r="A34" s="46">
        <v>89</v>
      </c>
      <c r="B34" s="47"/>
      <c r="C34" s="47"/>
      <c r="D34" s="52"/>
      <c r="E34" s="45"/>
      <c r="F34" s="27"/>
      <c r="G34" s="27"/>
      <c r="H34" s="27"/>
      <c r="I34" s="27"/>
      <c r="J34" s="27"/>
      <c r="K34" s="27"/>
      <c r="L34" s="55">
        <f t="shared" si="3"/>
      </c>
      <c r="M34" s="20"/>
      <c r="N34" s="48"/>
      <c r="O34" s="49"/>
      <c r="P34" s="49"/>
      <c r="Q34" s="27"/>
      <c r="R34" s="27"/>
      <c r="S34" s="27"/>
      <c r="T34" s="27">
        <f t="shared" si="8"/>
      </c>
    </row>
    <row r="35" spans="1:20" ht="16.5" customHeight="1">
      <c r="A35" s="46"/>
      <c r="B35" s="47"/>
      <c r="C35" s="47"/>
      <c r="D35" s="52"/>
      <c r="E35" s="45"/>
      <c r="F35" s="27"/>
      <c r="G35" s="27"/>
      <c r="H35" s="27"/>
      <c r="I35" s="27"/>
      <c r="J35" s="27"/>
      <c r="K35" s="27"/>
      <c r="L35" s="55">
        <f t="shared" si="3"/>
      </c>
      <c r="M35" s="20"/>
      <c r="N35" s="48"/>
      <c r="O35" s="49"/>
      <c r="P35" s="49"/>
      <c r="Q35" s="27"/>
      <c r="R35" s="27"/>
      <c r="S35" s="27"/>
      <c r="T35" s="27">
        <f t="shared" si="8"/>
      </c>
    </row>
    <row r="36" spans="1:20" ht="14.25" customHeight="1">
      <c r="A36" s="46"/>
      <c r="B36" s="47"/>
      <c r="C36" s="47"/>
      <c r="D36" s="47"/>
      <c r="E36" s="27"/>
      <c r="F36" s="27"/>
      <c r="G36" s="27"/>
      <c r="H36" s="27"/>
      <c r="I36" s="27"/>
      <c r="J36" s="27"/>
      <c r="K36" s="27"/>
      <c r="L36" s="55">
        <f t="shared" si="3"/>
      </c>
      <c r="M36" s="20"/>
      <c r="N36" s="48"/>
      <c r="O36" s="49"/>
      <c r="P36" s="49"/>
      <c r="Q36" s="27"/>
      <c r="R36" s="27"/>
      <c r="S36" s="27"/>
      <c r="T36" s="27">
        <f t="shared" si="8"/>
      </c>
    </row>
    <row r="37" spans="1:20" ht="15.75" customHeight="1">
      <c r="A37" s="46"/>
      <c r="B37" s="47"/>
      <c r="C37" s="47"/>
      <c r="D37" s="47"/>
      <c r="E37" s="27"/>
      <c r="F37" s="27"/>
      <c r="G37" s="27"/>
      <c r="H37" s="27"/>
      <c r="I37" s="27"/>
      <c r="J37" s="27"/>
      <c r="K37" s="27"/>
      <c r="L37" s="27"/>
      <c r="M37" s="20"/>
      <c r="N37" s="48"/>
      <c r="O37" s="49"/>
      <c r="P37" s="49"/>
      <c r="Q37" s="27"/>
      <c r="R37" s="27"/>
      <c r="S37" s="27"/>
      <c r="T37" s="27">
        <f t="shared" si="8"/>
      </c>
    </row>
    <row r="38" spans="1:20" ht="15.75" customHeight="1">
      <c r="A38" s="46"/>
      <c r="B38" s="47"/>
      <c r="C38" s="47"/>
      <c r="D38" s="47"/>
      <c r="E38" s="21"/>
      <c r="F38" s="27"/>
      <c r="G38" s="27"/>
      <c r="H38" s="27"/>
      <c r="I38" s="27"/>
      <c r="J38" s="27"/>
      <c r="K38" s="27"/>
      <c r="L38" s="27"/>
      <c r="M38" s="20"/>
      <c r="N38" s="48"/>
      <c r="O38" s="49"/>
      <c r="P38" s="49"/>
      <c r="Q38" s="27"/>
      <c r="R38" s="27"/>
      <c r="S38" s="27"/>
      <c r="T38" s="72"/>
    </row>
    <row r="39" spans="1:20" ht="15.75" customHeight="1">
      <c r="A39" s="46"/>
      <c r="B39" s="47"/>
      <c r="C39" s="47"/>
      <c r="D39" s="47"/>
      <c r="E39" s="21"/>
      <c r="F39" s="27"/>
      <c r="G39" s="27"/>
      <c r="H39" s="27"/>
      <c r="I39" s="27"/>
      <c r="J39" s="27"/>
      <c r="K39" s="27"/>
      <c r="L39" s="27"/>
      <c r="M39" s="20"/>
      <c r="N39" s="48"/>
      <c r="O39" s="49"/>
      <c r="P39" s="49"/>
      <c r="Q39" s="27"/>
      <c r="R39" s="27"/>
      <c r="S39" s="27"/>
      <c r="T39" s="72"/>
    </row>
    <row r="40" spans="1:20" ht="15.75" customHeight="1">
      <c r="A40" s="46"/>
      <c r="B40" s="47"/>
      <c r="C40" s="47"/>
      <c r="D40" s="47"/>
      <c r="E40" s="21"/>
      <c r="F40" s="27"/>
      <c r="G40" s="27"/>
      <c r="H40" s="27"/>
      <c r="I40" s="27"/>
      <c r="J40" s="27"/>
      <c r="K40" s="27"/>
      <c r="L40" s="27"/>
      <c r="M40" s="20"/>
      <c r="N40" s="48"/>
      <c r="O40" s="49"/>
      <c r="P40" s="49"/>
      <c r="Q40" s="27"/>
      <c r="R40" s="27"/>
      <c r="S40" s="27"/>
      <c r="T40" s="72"/>
    </row>
    <row r="41" spans="1:20" ht="15.75" customHeight="1">
      <c r="A41" s="46"/>
      <c r="B41" s="47"/>
      <c r="C41" s="47"/>
      <c r="D41" s="47"/>
      <c r="E41" s="21"/>
      <c r="F41" s="27"/>
      <c r="G41" s="27"/>
      <c r="H41" s="27"/>
      <c r="I41" s="27"/>
      <c r="J41" s="27"/>
      <c r="K41" s="27"/>
      <c r="L41" s="27"/>
      <c r="M41" s="20"/>
      <c r="N41" s="48"/>
      <c r="O41" s="49"/>
      <c r="P41" s="49"/>
      <c r="Q41" s="27"/>
      <c r="R41" s="27"/>
      <c r="S41" s="27"/>
      <c r="T41" s="72"/>
    </row>
    <row r="42" spans="1:20" ht="15.75" customHeight="1">
      <c r="A42" s="46"/>
      <c r="B42" s="47"/>
      <c r="C42" s="47"/>
      <c r="D42" s="47"/>
      <c r="E42" s="21"/>
      <c r="F42" s="27"/>
      <c r="G42" s="21"/>
      <c r="H42" s="27"/>
      <c r="I42" s="27"/>
      <c r="J42" s="27"/>
      <c r="K42" s="27"/>
      <c r="L42" s="27"/>
      <c r="M42" s="20"/>
      <c r="N42" s="48"/>
      <c r="O42" s="49"/>
      <c r="P42" s="49"/>
      <c r="Q42" s="27"/>
      <c r="R42" s="27"/>
      <c r="S42" s="27"/>
      <c r="T42" s="72"/>
    </row>
    <row r="43" spans="1:20" ht="15.75" customHeight="1">
      <c r="A43" s="46"/>
      <c r="B43" s="47"/>
      <c r="C43" s="47"/>
      <c r="D43" s="47"/>
      <c r="E43" s="21"/>
      <c r="F43" s="27"/>
      <c r="G43" s="21"/>
      <c r="H43" s="27"/>
      <c r="I43" s="27"/>
      <c r="J43" s="27"/>
      <c r="K43" s="27"/>
      <c r="L43" s="27"/>
      <c r="M43" s="20"/>
      <c r="N43" s="48"/>
      <c r="O43" s="49"/>
      <c r="P43" s="49"/>
      <c r="Q43" s="27"/>
      <c r="R43" s="27"/>
      <c r="S43" s="27"/>
      <c r="T43" s="72"/>
    </row>
    <row r="44" spans="1:20" ht="15">
      <c r="A44" s="46"/>
      <c r="B44" s="47"/>
      <c r="C44" s="47"/>
      <c r="D44" s="47"/>
      <c r="E44" s="19"/>
      <c r="F44" s="19"/>
      <c r="G44" s="19"/>
      <c r="H44" s="27"/>
      <c r="I44" s="19"/>
      <c r="J44" s="19"/>
      <c r="K44" s="19"/>
      <c r="L44" s="19"/>
      <c r="M44" s="19"/>
      <c r="N44" s="19"/>
      <c r="O44" s="19"/>
      <c r="P44" s="19"/>
      <c r="Q44" s="27"/>
      <c r="R44" s="27"/>
      <c r="S44" s="27"/>
      <c r="T44" s="72"/>
    </row>
    <row r="45" spans="1:20" ht="15">
      <c r="A45" s="46"/>
      <c r="B45" s="47"/>
      <c r="C45" s="47"/>
      <c r="D45" s="47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71"/>
    </row>
    <row r="46" spans="1:20" ht="15">
      <c r="A46" s="46"/>
      <c r="B46" s="47"/>
      <c r="C46" s="47"/>
      <c r="D46" s="47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71"/>
    </row>
    <row r="47" spans="1:20" ht="15">
      <c r="A47" s="46"/>
      <c r="B47" s="47"/>
      <c r="C47" s="47"/>
      <c r="D47" s="4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71"/>
    </row>
    <row r="48" spans="1:20" ht="15">
      <c r="A48" s="46"/>
      <c r="B48" s="47"/>
      <c r="C48" s="47"/>
      <c r="D48" s="47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71"/>
    </row>
    <row r="49" spans="1:20" ht="15">
      <c r="A49" s="46"/>
      <c r="B49" s="47"/>
      <c r="C49" s="47"/>
      <c r="D49" s="47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71"/>
    </row>
    <row r="50" spans="1:20" ht="15">
      <c r="A50" s="46"/>
      <c r="B50" s="47"/>
      <c r="C50" s="47"/>
      <c r="D50" s="4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71"/>
    </row>
    <row r="51" spans="1:20" ht="15">
      <c r="A51" s="46"/>
      <c r="B51" s="47"/>
      <c r="C51" s="47"/>
      <c r="D51" s="47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71"/>
    </row>
    <row r="52" spans="1:20" ht="15">
      <c r="A52" s="46"/>
      <c r="B52" s="47"/>
      <c r="C52" s="47"/>
      <c r="D52" s="47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71"/>
    </row>
    <row r="53" spans="1:20" ht="15">
      <c r="A53" s="46"/>
      <c r="B53" s="47"/>
      <c r="C53" s="47"/>
      <c r="D53" s="47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71"/>
    </row>
    <row r="54" spans="1:20" ht="15">
      <c r="A54" s="46"/>
      <c r="B54" s="47"/>
      <c r="C54" s="47"/>
      <c r="D54" s="47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71"/>
    </row>
    <row r="55" spans="1:20" ht="15">
      <c r="A55" s="46"/>
      <c r="B55" s="47"/>
      <c r="C55" s="47"/>
      <c r="D55" s="47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71"/>
    </row>
    <row r="56" spans="1:20" ht="15">
      <c r="A56" s="46"/>
      <c r="B56" s="47"/>
      <c r="C56" s="47"/>
      <c r="D56" s="47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1"/>
    </row>
    <row r="57" spans="1:20" ht="15">
      <c r="A57" s="46"/>
      <c r="B57" s="47"/>
      <c r="C57" s="47"/>
      <c r="D57" s="47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71"/>
    </row>
    <row r="58" spans="1:20" ht="15">
      <c r="A58" s="46"/>
      <c r="B58" s="47"/>
      <c r="C58" s="47"/>
      <c r="D58" s="4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71"/>
    </row>
    <row r="59" spans="1:20" ht="15">
      <c r="A59" s="46"/>
      <c r="B59" s="47"/>
      <c r="C59" s="47"/>
      <c r="D59" s="47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71"/>
    </row>
    <row r="60" spans="1:20" ht="15">
      <c r="A60" s="46"/>
      <c r="B60" s="47"/>
      <c r="C60" s="47"/>
      <c r="D60" s="47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71"/>
    </row>
    <row r="61" spans="1:20" ht="15">
      <c r="A61" s="46"/>
      <c r="B61" s="47"/>
      <c r="C61" s="47"/>
      <c r="D61" s="47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71"/>
    </row>
    <row r="62" spans="1:20" ht="15">
      <c r="A62" s="46"/>
      <c r="B62" s="47"/>
      <c r="C62" s="47"/>
      <c r="D62" s="47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71"/>
    </row>
    <row r="63" spans="1:20" ht="15">
      <c r="A63" s="46"/>
      <c r="B63" s="47"/>
      <c r="C63" s="47"/>
      <c r="D63" s="47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71"/>
    </row>
    <row r="64" spans="1:20" ht="15">
      <c r="A64" s="46"/>
      <c r="B64" s="47"/>
      <c r="C64" s="47"/>
      <c r="D64" s="53"/>
      <c r="E64" s="50"/>
      <c r="F64" s="50"/>
      <c r="G64" s="50"/>
      <c r="H64" s="19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71"/>
    </row>
    <row r="65" spans="1:20" ht="15">
      <c r="A65" s="46"/>
      <c r="B65" s="47"/>
      <c r="C65" s="47"/>
      <c r="D65" s="47"/>
      <c r="E65" s="19"/>
      <c r="F65" s="19"/>
      <c r="G65" s="19"/>
      <c r="H65" s="50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71"/>
    </row>
    <row r="66" spans="1:20" ht="15">
      <c r="A66" s="46"/>
      <c r="B66" s="47"/>
      <c r="C66" s="47"/>
      <c r="D66" s="47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71"/>
    </row>
    <row r="67" spans="1:20" ht="15">
      <c r="A67" s="46"/>
      <c r="B67" s="47"/>
      <c r="C67" s="47"/>
      <c r="D67" s="47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71"/>
    </row>
    <row r="68" spans="1:20" ht="15">
      <c r="A68" s="46"/>
      <c r="B68" s="47"/>
      <c r="C68" s="47"/>
      <c r="D68" s="47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71"/>
    </row>
    <row r="69" spans="1:20" ht="15">
      <c r="A69" s="46"/>
      <c r="B69" s="47"/>
      <c r="C69" s="47"/>
      <c r="D69" s="47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71"/>
    </row>
    <row r="70" spans="1:20" ht="15">
      <c r="A70" s="46"/>
      <c r="B70" s="47"/>
      <c r="C70" s="47"/>
      <c r="D70" s="47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71"/>
    </row>
    <row r="71" spans="1:20" ht="15">
      <c r="A71" s="46"/>
      <c r="B71" s="47"/>
      <c r="C71" s="47"/>
      <c r="D71" s="4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71"/>
    </row>
    <row r="72" spans="1:20" ht="15">
      <c r="A72" s="46"/>
      <c r="B72" s="47"/>
      <c r="C72" s="47"/>
      <c r="D72" s="47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71"/>
    </row>
    <row r="73" spans="1:20" ht="15">
      <c r="A73" s="46"/>
      <c r="B73" s="47"/>
      <c r="C73" s="47"/>
      <c r="D73" s="47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71"/>
    </row>
    <row r="74" spans="1:20" ht="15">
      <c r="A74" s="46"/>
      <c r="B74" s="47"/>
      <c r="C74" s="47"/>
      <c r="D74" s="47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71"/>
    </row>
    <row r="75" spans="1:20" ht="15">
      <c r="A75" s="46"/>
      <c r="B75" s="47"/>
      <c r="C75" s="47"/>
      <c r="D75" s="47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71"/>
    </row>
    <row r="76" spans="1:20" ht="15">
      <c r="A76" s="46"/>
      <c r="B76" s="47"/>
      <c r="C76" s="47"/>
      <c r="D76" s="47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71"/>
    </row>
    <row r="77" spans="1:20" ht="15">
      <c r="A77" s="46"/>
      <c r="B77" s="47"/>
      <c r="C77" s="47"/>
      <c r="D77" s="47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71"/>
    </row>
    <row r="78" spans="1:20" ht="15">
      <c r="A78" s="46"/>
      <c r="B78" s="47"/>
      <c r="C78" s="47"/>
      <c r="D78" s="47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71"/>
    </row>
    <row r="79" spans="1:20" ht="15">
      <c r="A79" s="46"/>
      <c r="B79" s="47"/>
      <c r="C79" s="47"/>
      <c r="D79" s="4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71"/>
    </row>
    <row r="80" spans="1:20" ht="15">
      <c r="A80" s="46"/>
      <c r="B80" s="47"/>
      <c r="C80" s="47"/>
      <c r="D80" s="47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71"/>
    </row>
    <row r="81" spans="1:20" ht="15">
      <c r="A81" s="46"/>
      <c r="B81" s="47"/>
      <c r="C81" s="47"/>
      <c r="D81" s="47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71"/>
    </row>
    <row r="82" spans="1:20" ht="15">
      <c r="A82" s="46"/>
      <c r="B82" s="47"/>
      <c r="C82" s="47"/>
      <c r="D82" s="47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71"/>
    </row>
    <row r="83" spans="1:20" ht="15">
      <c r="A83" s="46"/>
      <c r="B83" s="47"/>
      <c r="C83" s="47"/>
      <c r="D83" s="47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71"/>
    </row>
    <row r="84" spans="1:20" ht="15">
      <c r="A84" s="46"/>
      <c r="B84" s="47"/>
      <c r="C84" s="47"/>
      <c r="D84" s="47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71"/>
    </row>
    <row r="85" spans="1:20" ht="15">
      <c r="A85" s="46"/>
      <c r="B85" s="47"/>
      <c r="C85" s="47"/>
      <c r="D85" s="47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71"/>
    </row>
    <row r="86" spans="1:20" ht="15">
      <c r="A86" s="46"/>
      <c r="B86" s="47"/>
      <c r="C86" s="47"/>
      <c r="D86" s="47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71"/>
    </row>
    <row r="87" spans="1:20" ht="15">
      <c r="A87" s="46"/>
      <c r="B87" s="47"/>
      <c r="C87" s="47"/>
      <c r="D87" s="47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71"/>
    </row>
    <row r="88" spans="1:20" ht="15">
      <c r="A88" s="46"/>
      <c r="B88" s="47"/>
      <c r="C88" s="47"/>
      <c r="D88" s="47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71"/>
    </row>
    <row r="89" spans="1:20" ht="15">
      <c r="A89" s="46"/>
      <c r="B89" s="47"/>
      <c r="C89" s="47"/>
      <c r="D89" s="47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71"/>
    </row>
    <row r="90" spans="1:20" ht="15">
      <c r="A90" s="46"/>
      <c r="B90" s="47"/>
      <c r="C90" s="47"/>
      <c r="D90" s="47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71"/>
    </row>
    <row r="91" spans="1:20" ht="15">
      <c r="A91" s="46"/>
      <c r="B91" s="47"/>
      <c r="C91" s="47"/>
      <c r="D91" s="47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71"/>
    </row>
    <row r="92" spans="1:20" ht="15">
      <c r="A92" s="46"/>
      <c r="B92" s="47"/>
      <c r="C92" s="47"/>
      <c r="D92" s="47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71"/>
    </row>
    <row r="93" spans="1:20" ht="15">
      <c r="A93" s="46"/>
      <c r="B93" s="47"/>
      <c r="C93" s="47"/>
      <c r="D93" s="47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71"/>
    </row>
    <row r="94" spans="1:20" ht="15">
      <c r="A94" s="46"/>
      <c r="B94" s="47"/>
      <c r="C94" s="47"/>
      <c r="D94" s="47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71"/>
    </row>
    <row r="95" spans="1:20" ht="15">
      <c r="A95" s="46"/>
      <c r="B95" s="47"/>
      <c r="C95" s="47"/>
      <c r="D95" s="47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71"/>
    </row>
    <row r="96" spans="1:20" ht="15">
      <c r="A96" s="46"/>
      <c r="B96" s="47"/>
      <c r="C96" s="47"/>
      <c r="D96" s="47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71"/>
    </row>
    <row r="97" spans="1:20" ht="15">
      <c r="A97" s="46"/>
      <c r="B97" s="47"/>
      <c r="C97" s="47"/>
      <c r="D97" s="47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71"/>
    </row>
    <row r="98" spans="1:20" ht="15">
      <c r="A98" s="46"/>
      <c r="B98" s="47"/>
      <c r="C98" s="47"/>
      <c r="D98" s="47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71"/>
    </row>
    <row r="99" spans="1:20" ht="15">
      <c r="A99" s="46"/>
      <c r="B99" s="47"/>
      <c r="C99" s="47"/>
      <c r="D99" s="47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71"/>
    </row>
    <row r="100" spans="1:20" ht="15">
      <c r="A100" s="46"/>
      <c r="B100" s="47"/>
      <c r="C100" s="47"/>
      <c r="D100" s="47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71"/>
    </row>
    <row r="101" spans="1:20" ht="15">
      <c r="A101" s="46"/>
      <c r="B101" s="47"/>
      <c r="C101" s="47"/>
      <c r="D101" s="47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71"/>
    </row>
    <row r="102" spans="1:20" ht="15">
      <c r="A102" s="46"/>
      <c r="B102" s="47"/>
      <c r="C102" s="47"/>
      <c r="D102" s="47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71"/>
    </row>
    <row r="103" spans="1:20" ht="15">
      <c r="A103" s="46"/>
      <c r="B103" s="47"/>
      <c r="C103" s="47"/>
      <c r="D103" s="47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71"/>
    </row>
    <row r="104" spans="1:20" ht="15">
      <c r="A104" s="46"/>
      <c r="B104" s="47"/>
      <c r="C104" s="47"/>
      <c r="D104" s="47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71"/>
    </row>
    <row r="105" spans="1:20" ht="15">
      <c r="A105" s="46"/>
      <c r="B105" s="47"/>
      <c r="C105" s="47"/>
      <c r="D105" s="47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71"/>
    </row>
    <row r="106" spans="1:20" ht="15">
      <c r="A106" s="46"/>
      <c r="B106" s="47"/>
      <c r="C106" s="47"/>
      <c r="D106" s="47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71"/>
    </row>
    <row r="107" spans="1:20" ht="15">
      <c r="A107" s="46"/>
      <c r="B107" s="47"/>
      <c r="C107" s="47"/>
      <c r="D107" s="47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71"/>
    </row>
    <row r="108" spans="1:20" ht="15">
      <c r="A108" s="46"/>
      <c r="B108" s="47"/>
      <c r="C108" s="47"/>
      <c r="D108" s="47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71"/>
    </row>
    <row r="109" spans="1:20" ht="15">
      <c r="A109" s="46"/>
      <c r="B109" s="47"/>
      <c r="C109" s="47"/>
      <c r="D109" s="47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71"/>
    </row>
    <row r="110" spans="1:20" ht="15">
      <c r="A110" s="46"/>
      <c r="B110" s="47"/>
      <c r="C110" s="47"/>
      <c r="D110" s="47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71"/>
    </row>
    <row r="111" spans="1:20" ht="15">
      <c r="A111" s="46"/>
      <c r="B111" s="47"/>
      <c r="C111" s="47"/>
      <c r="D111" s="47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71"/>
    </row>
    <row r="112" spans="1:20" ht="15">
      <c r="A112" s="46"/>
      <c r="B112" s="47"/>
      <c r="C112" s="47"/>
      <c r="D112" s="47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71"/>
    </row>
    <row r="113" spans="1:20" ht="15">
      <c r="A113" s="46"/>
      <c r="B113" s="47"/>
      <c r="C113" s="47"/>
      <c r="D113" s="47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71"/>
    </row>
    <row r="114" spans="1:20" ht="15">
      <c r="A114" s="46"/>
      <c r="B114" s="47"/>
      <c r="C114" s="47"/>
      <c r="D114" s="47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71"/>
    </row>
    <row r="115" spans="1:20" ht="15">
      <c r="A115" s="46"/>
      <c r="B115" s="47"/>
      <c r="C115" s="47"/>
      <c r="D115" s="47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71"/>
    </row>
    <row r="116" spans="1:20" ht="15">
      <c r="A116" s="46"/>
      <c r="B116" s="47"/>
      <c r="C116" s="47"/>
      <c r="D116" s="47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71"/>
    </row>
    <row r="117" spans="1:20" ht="15">
      <c r="A117" s="46"/>
      <c r="B117" s="47"/>
      <c r="C117" s="47"/>
      <c r="D117" s="47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71"/>
    </row>
    <row r="118" spans="1:20" ht="15">
      <c r="A118" s="46"/>
      <c r="B118" s="47"/>
      <c r="C118" s="47"/>
      <c r="D118" s="47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71"/>
    </row>
    <row r="119" spans="1:20" ht="15">
      <c r="A119" s="46"/>
      <c r="B119" s="47"/>
      <c r="C119" s="47"/>
      <c r="D119" s="47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71"/>
    </row>
    <row r="120" spans="1:20" ht="15">
      <c r="A120" s="46"/>
      <c r="B120" s="47"/>
      <c r="C120" s="47"/>
      <c r="D120" s="47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71"/>
    </row>
    <row r="121" spans="1:20" ht="15">
      <c r="A121" s="46"/>
      <c r="B121" s="47"/>
      <c r="C121" s="47"/>
      <c r="D121" s="47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71"/>
    </row>
    <row r="122" spans="1:20" ht="15">
      <c r="A122" s="46"/>
      <c r="B122" s="47"/>
      <c r="C122" s="47"/>
      <c r="D122" s="47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71"/>
    </row>
    <row r="123" spans="1:20" ht="15">
      <c r="A123" s="46"/>
      <c r="B123" s="47"/>
      <c r="C123" s="47"/>
      <c r="D123" s="47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71"/>
    </row>
    <row r="124" spans="1:20" ht="15">
      <c r="A124" s="46"/>
      <c r="B124" s="47"/>
      <c r="C124" s="47"/>
      <c r="D124" s="47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71"/>
    </row>
    <row r="125" spans="1:20" ht="15">
      <c r="A125" s="46"/>
      <c r="B125" s="47"/>
      <c r="C125" s="47"/>
      <c r="D125" s="47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71"/>
    </row>
    <row r="126" spans="1:20" ht="15">
      <c r="A126" s="46"/>
      <c r="B126" s="47"/>
      <c r="C126" s="47"/>
      <c r="D126" s="47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71"/>
    </row>
    <row r="127" spans="1:20" ht="15">
      <c r="A127" s="46"/>
      <c r="B127" s="47"/>
      <c r="C127" s="47"/>
      <c r="D127" s="47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71"/>
    </row>
    <row r="128" spans="1:20" ht="15">
      <c r="A128" s="46"/>
      <c r="B128" s="47"/>
      <c r="C128" s="47"/>
      <c r="D128" s="47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71"/>
    </row>
    <row r="129" spans="1:20" ht="15">
      <c r="A129" s="46"/>
      <c r="B129" s="47"/>
      <c r="C129" s="47"/>
      <c r="D129" s="47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71"/>
    </row>
    <row r="130" spans="1:20" ht="15">
      <c r="A130" s="46"/>
      <c r="B130" s="47"/>
      <c r="C130" s="47"/>
      <c r="D130" s="47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71"/>
    </row>
    <row r="131" spans="1:20" ht="15">
      <c r="A131" s="46"/>
      <c r="B131" s="47"/>
      <c r="C131" s="47"/>
      <c r="D131" s="47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71"/>
    </row>
    <row r="132" spans="1:20" ht="15">
      <c r="A132" s="46"/>
      <c r="B132" s="47"/>
      <c r="C132" s="47"/>
      <c r="D132" s="47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71"/>
    </row>
    <row r="133" spans="1:20" ht="15">
      <c r="A133" s="46"/>
      <c r="B133" s="47"/>
      <c r="C133" s="47"/>
      <c r="D133" s="47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71"/>
    </row>
    <row r="134" spans="1:20" ht="15">
      <c r="A134" s="46"/>
      <c r="B134" s="47"/>
      <c r="C134" s="47"/>
      <c r="D134" s="47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71"/>
    </row>
    <row r="135" spans="1:20" ht="15">
      <c r="A135" s="46"/>
      <c r="B135" s="47"/>
      <c r="C135" s="47"/>
      <c r="D135" s="47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71"/>
    </row>
    <row r="136" spans="1:20" ht="15">
      <c r="A136" s="46"/>
      <c r="B136" s="47"/>
      <c r="C136" s="47"/>
      <c r="D136" s="47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71"/>
    </row>
    <row r="137" spans="1:20" ht="15">
      <c r="A137" s="46"/>
      <c r="B137" s="47"/>
      <c r="C137" s="47"/>
      <c r="D137" s="47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71"/>
    </row>
    <row r="138" spans="1:20" ht="15">
      <c r="A138" s="46"/>
      <c r="B138" s="47"/>
      <c r="C138" s="47"/>
      <c r="D138" s="47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71"/>
    </row>
    <row r="139" spans="1:20" ht="15">
      <c r="A139" s="46"/>
      <c r="B139" s="47"/>
      <c r="C139" s="47"/>
      <c r="D139" s="47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71"/>
    </row>
    <row r="140" spans="1:20" ht="15">
      <c r="A140" s="46"/>
      <c r="B140" s="47"/>
      <c r="C140" s="47"/>
      <c r="D140" s="47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71"/>
    </row>
    <row r="141" spans="1:20" ht="15">
      <c r="A141" s="46"/>
      <c r="B141" s="47"/>
      <c r="C141" s="47"/>
      <c r="D141" s="47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71"/>
    </row>
    <row r="142" spans="1:20" ht="15">
      <c r="A142" s="46"/>
      <c r="B142" s="47"/>
      <c r="C142" s="47"/>
      <c r="D142" s="47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71"/>
    </row>
    <row r="143" spans="1:20" ht="15">
      <c r="A143" s="46"/>
      <c r="B143" s="47"/>
      <c r="C143" s="47"/>
      <c r="D143" s="47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71"/>
    </row>
    <row r="144" spans="1:20" ht="15">
      <c r="A144" s="46"/>
      <c r="B144" s="47"/>
      <c r="C144" s="47"/>
      <c r="D144" s="47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71"/>
    </row>
    <row r="145" spans="1:20" ht="15">
      <c r="A145" s="46"/>
      <c r="B145" s="47"/>
      <c r="C145" s="47"/>
      <c r="D145" s="47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71"/>
    </row>
    <row r="146" spans="1:20" ht="15">
      <c r="A146" s="46"/>
      <c r="B146" s="47"/>
      <c r="C146" s="47"/>
      <c r="D146" s="47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71"/>
    </row>
    <row r="147" spans="1:20" ht="15">
      <c r="A147" s="46"/>
      <c r="B147" s="47"/>
      <c r="C147" s="47"/>
      <c r="D147" s="47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71"/>
    </row>
    <row r="148" spans="1:20" ht="15">
      <c r="A148" s="46"/>
      <c r="B148" s="47"/>
      <c r="C148" s="47"/>
      <c r="D148" s="47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71"/>
    </row>
    <row r="149" spans="1:20" ht="15">
      <c r="A149" s="46"/>
      <c r="B149" s="47"/>
      <c r="C149" s="47"/>
      <c r="D149" s="47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71"/>
    </row>
    <row r="150" spans="2:8" ht="15">
      <c r="B150" s="44"/>
      <c r="C150" s="44"/>
      <c r="D150" s="44"/>
      <c r="H150" s="19"/>
    </row>
    <row r="151" spans="2:4" ht="15">
      <c r="B151" s="44"/>
      <c r="C151" s="44"/>
      <c r="D151" s="44"/>
    </row>
    <row r="152" spans="2:4" ht="15">
      <c r="B152" s="44"/>
      <c r="C152" s="44"/>
      <c r="D152" s="4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pane ySplit="7" topLeftCell="A21" activePane="bottomLeft" state="frozen"/>
      <selection pane="topLeft" activeCell="A1" sqref="A1"/>
      <selection pane="bottomLeft" activeCell="A36" sqref="A36:IV36"/>
    </sheetView>
  </sheetViews>
  <sheetFormatPr defaultColWidth="9.140625" defaultRowHeight="12.75"/>
  <cols>
    <col min="1" max="1" width="9.140625" style="0" customWidth="1"/>
    <col min="2" max="2" width="27.7109375" style="0" customWidth="1"/>
    <col min="3" max="3" width="8.140625" style="0" customWidth="1"/>
    <col min="4" max="8" width="3.8515625" style="0" customWidth="1"/>
    <col min="9" max="9" width="4.28125" style="0" customWidth="1"/>
    <col min="10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33" customHeight="1">
      <c r="A1" s="83" t="s">
        <v>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4" t="s">
        <v>35</v>
      </c>
      <c r="T1" s="85"/>
      <c r="U1" s="86"/>
    </row>
    <row r="2" spans="1:21" ht="19.5" customHeight="1">
      <c r="A2" s="87" t="s">
        <v>108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 t="s">
        <v>41</v>
      </c>
      <c r="P2" s="88"/>
      <c r="Q2" s="88"/>
      <c r="R2" s="88"/>
      <c r="S2" s="88"/>
      <c r="T2" s="88"/>
      <c r="U2" s="88"/>
    </row>
    <row r="3" spans="1:21" ht="24.75" customHeight="1">
      <c r="A3" s="94" t="s">
        <v>107</v>
      </c>
      <c r="B3" s="95"/>
      <c r="C3" s="95"/>
      <c r="D3" s="96" t="s">
        <v>38</v>
      </c>
      <c r="E3" s="96"/>
      <c r="F3" s="96"/>
      <c r="G3" s="96"/>
      <c r="H3" s="89" t="s">
        <v>109</v>
      </c>
      <c r="I3" s="90"/>
      <c r="J3" s="90"/>
      <c r="K3" s="90"/>
      <c r="L3" s="90"/>
      <c r="M3" s="90"/>
      <c r="N3" s="90"/>
      <c r="O3" s="90"/>
      <c r="P3" s="90"/>
      <c r="Q3" s="91" t="s">
        <v>40</v>
      </c>
      <c r="R3" s="92"/>
      <c r="S3" s="92"/>
      <c r="T3" s="92"/>
      <c r="U3" s="93"/>
    </row>
    <row r="4" spans="4:8" ht="6.75" customHeight="1">
      <c r="D4" s="3"/>
      <c r="E4" s="3"/>
      <c r="F4" s="3"/>
      <c r="G4" s="3"/>
      <c r="H4" s="3"/>
    </row>
    <row r="5" spans="1:21" ht="21" customHeight="1">
      <c r="A5" s="77" t="s">
        <v>9</v>
      </c>
      <c r="B5" s="79" t="s">
        <v>10</v>
      </c>
      <c r="C5" s="80" t="s">
        <v>11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2" t="s">
        <v>12</v>
      </c>
      <c r="U5" s="75" t="s">
        <v>13</v>
      </c>
    </row>
    <row r="6" spans="1:21" ht="21" customHeight="1" thickBot="1" thickTop="1">
      <c r="A6" s="77"/>
      <c r="B6" s="79"/>
      <c r="C6" s="4"/>
      <c r="D6" s="76" t="s">
        <v>14</v>
      </c>
      <c r="E6" s="76"/>
      <c r="F6" s="76"/>
      <c r="G6" s="76"/>
      <c r="H6" s="76"/>
      <c r="I6" s="76" t="s">
        <v>15</v>
      </c>
      <c r="J6" s="76"/>
      <c r="K6" s="76"/>
      <c r="L6" s="76" t="s">
        <v>16</v>
      </c>
      <c r="M6" s="76"/>
      <c r="N6" s="76"/>
      <c r="O6" s="81" t="s">
        <v>17</v>
      </c>
      <c r="P6" s="76"/>
      <c r="Q6" s="76"/>
      <c r="R6" s="76" t="s">
        <v>18</v>
      </c>
      <c r="S6" s="76"/>
      <c r="T6" s="82"/>
      <c r="U6" s="75"/>
    </row>
    <row r="7" spans="1:21" ht="21" customHeight="1" thickBot="1" thickTop="1">
      <c r="A7" s="78"/>
      <c r="B7" s="79"/>
      <c r="C7" s="5" t="s">
        <v>19</v>
      </c>
      <c r="D7" s="6" t="s">
        <v>20</v>
      </c>
      <c r="E7" s="6" t="s">
        <v>21</v>
      </c>
      <c r="F7" s="6" t="s">
        <v>22</v>
      </c>
      <c r="G7" s="6" t="s">
        <v>23</v>
      </c>
      <c r="H7" s="6" t="s">
        <v>24</v>
      </c>
      <c r="I7" s="6" t="s">
        <v>20</v>
      </c>
      <c r="J7" s="6" t="s">
        <v>21</v>
      </c>
      <c r="K7" s="6" t="s">
        <v>22</v>
      </c>
      <c r="L7" s="6" t="s">
        <v>20</v>
      </c>
      <c r="M7" s="6" t="s">
        <v>21</v>
      </c>
      <c r="N7" s="24" t="s">
        <v>22</v>
      </c>
      <c r="O7" s="26" t="s">
        <v>20</v>
      </c>
      <c r="P7" s="25" t="s">
        <v>21</v>
      </c>
      <c r="Q7" s="6" t="s">
        <v>22</v>
      </c>
      <c r="R7" s="6" t="s">
        <v>25</v>
      </c>
      <c r="S7" s="6" t="s">
        <v>26</v>
      </c>
      <c r="T7" s="82"/>
      <c r="U7" s="75"/>
    </row>
    <row r="8" spans="1:21" ht="15" customHeight="1" thickTop="1">
      <c r="A8" s="22" t="str">
        <f>'M1D'!B3</f>
        <v>5/2019</v>
      </c>
      <c r="B8" s="17" t="str">
        <f>'M1D'!C3</f>
        <v>Katarina Jokić</v>
      </c>
      <c r="C8" s="7"/>
      <c r="D8" s="8"/>
      <c r="E8" s="8"/>
      <c r="F8" s="8"/>
      <c r="G8" s="8"/>
      <c r="H8" s="8"/>
      <c r="I8" s="15"/>
      <c r="J8" s="9"/>
      <c r="K8" s="9"/>
      <c r="L8" s="9"/>
      <c r="M8" s="9"/>
      <c r="N8" s="23"/>
      <c r="O8" s="19">
        <f>IF('M1D'!G3="","",'M1D'!G3)</f>
        <v>2.5</v>
      </c>
      <c r="P8" s="15">
        <f>IF('M1D'!H3="","",'M1D'!H3)</f>
        <v>14.5</v>
      </c>
      <c r="Q8" s="14"/>
      <c r="R8" s="15">
        <f>IF('M1D'!I3="","",'M1D'!I3)</f>
      </c>
      <c r="S8" s="15">
        <f>IF('M1D'!J3="","",'M1D'!J3)</f>
        <v>15</v>
      </c>
      <c r="T8" s="15">
        <f>IF('M1D'!L3="","",'M1D'!L3)</f>
        <v>44</v>
      </c>
      <c r="U8" s="15" t="str">
        <f>IF('M1D'!M3="","",'M1D'!M3)</f>
        <v>F</v>
      </c>
    </row>
    <row r="9" spans="1:21" ht="15" customHeight="1">
      <c r="A9" s="22" t="str">
        <f>'M1D'!B4</f>
        <v>11/2019</v>
      </c>
      <c r="B9" s="17" t="str">
        <f>'M1D'!C4</f>
        <v>Denina Ajanović</v>
      </c>
      <c r="C9" s="7"/>
      <c r="D9" s="8"/>
      <c r="E9" s="8"/>
      <c r="F9" s="8"/>
      <c r="G9" s="8"/>
      <c r="H9" s="8"/>
      <c r="I9" s="15"/>
      <c r="J9" s="9"/>
      <c r="K9" s="9"/>
      <c r="L9" s="9"/>
      <c r="M9" s="9"/>
      <c r="N9" s="23"/>
      <c r="O9" s="19">
        <f>IF('M1D'!G4="","",'M1D'!G4)</f>
        <v>15.5</v>
      </c>
      <c r="P9" s="15">
        <f>IF('M1D'!H4="","",'M1D'!H4)</f>
        <v>17.5</v>
      </c>
      <c r="Q9" s="14"/>
      <c r="R9" s="15">
        <f>IF('M1D'!I4="","",'M1D'!I4)</f>
      </c>
      <c r="S9" s="15">
        <f>IF('M1D'!J4="","",'M1D'!J4)</f>
        <v>4</v>
      </c>
      <c r="T9" s="15">
        <f>IF('M1D'!L4="","",'M1D'!L4)</f>
        <v>51</v>
      </c>
      <c r="U9" s="15" t="str">
        <f>IF('M1D'!M4="","",'M1D'!M4)</f>
        <v>E</v>
      </c>
    </row>
    <row r="10" spans="1:21" ht="15" customHeight="1">
      <c r="A10" s="22" t="str">
        <f>'M1D'!B5</f>
        <v>13/2019</v>
      </c>
      <c r="B10" s="17" t="str">
        <f>'M1D'!C5</f>
        <v>Katarina Lalić</v>
      </c>
      <c r="C10" s="7"/>
      <c r="D10" s="8"/>
      <c r="E10" s="8"/>
      <c r="F10" s="8"/>
      <c r="G10" s="8"/>
      <c r="H10" s="8"/>
      <c r="I10" s="15"/>
      <c r="J10" s="9"/>
      <c r="K10" s="9"/>
      <c r="L10" s="9"/>
      <c r="M10" s="9"/>
      <c r="N10" s="23"/>
      <c r="O10" s="19">
        <f>IF('M1D'!G5="","",'M1D'!G5)</f>
        <v>2</v>
      </c>
      <c r="P10" s="15">
        <f>IF('M1D'!H5="","",'M1D'!H5)</f>
        <v>6.5</v>
      </c>
      <c r="Q10" s="14"/>
      <c r="R10" s="15">
        <f>IF('M1D'!I5="","",'M1D'!I5)</f>
      </c>
      <c r="S10" s="15">
        <f>IF('M1D'!J5="","",'M1D'!J5)</f>
      </c>
      <c r="T10" s="15">
        <f>IF('M1D'!L5="","",'M1D'!L5)</f>
        <v>13.5</v>
      </c>
      <c r="U10" s="15" t="str">
        <f>IF('M1D'!M5="","",'M1D'!M5)</f>
        <v>F</v>
      </c>
    </row>
    <row r="11" spans="1:21" ht="15" customHeight="1">
      <c r="A11" s="22" t="str">
        <f>'M1D'!B6</f>
        <v>14/2019</v>
      </c>
      <c r="B11" s="17" t="str">
        <f>'M1D'!C6</f>
        <v>Jovana Tomović</v>
      </c>
      <c r="C11" s="7"/>
      <c r="D11" s="8"/>
      <c r="E11" s="8"/>
      <c r="F11" s="8"/>
      <c r="G11" s="8"/>
      <c r="H11" s="8"/>
      <c r="I11" s="15"/>
      <c r="J11" s="9"/>
      <c r="K11" s="9"/>
      <c r="L11" s="9"/>
      <c r="M11" s="9"/>
      <c r="N11" s="23"/>
      <c r="O11" s="19">
        <f>IF('M1D'!G6="","",'M1D'!G6)</f>
        <v>0</v>
      </c>
      <c r="P11" s="15">
        <f>IF('M1D'!H6="","",'M1D'!H6)</f>
        <v>8.5</v>
      </c>
      <c r="Q11" s="14"/>
      <c r="R11" s="15">
        <f>IF('M1D'!I6="","",'M1D'!I6)</f>
      </c>
      <c r="S11" s="15">
        <f>IF('M1D'!J6="","",'M1D'!J6)</f>
        <v>0</v>
      </c>
      <c r="T11" s="15">
        <f>IF('M1D'!L6="","",'M1D'!L6)</f>
        <v>8.5</v>
      </c>
      <c r="U11" s="15" t="str">
        <f>IF('M1D'!M6="","",'M1D'!M6)</f>
        <v>F</v>
      </c>
    </row>
    <row r="12" spans="1:22" ht="15" customHeight="1">
      <c r="A12" s="22" t="str">
        <f>'M1D'!B7</f>
        <v>16/2019</v>
      </c>
      <c r="B12" s="17" t="str">
        <f>'M1D'!C7</f>
        <v>Blažo Obradović</v>
      </c>
      <c r="C12" s="7"/>
      <c r="D12" s="8"/>
      <c r="E12" s="28"/>
      <c r="F12" s="28"/>
      <c r="G12" s="28"/>
      <c r="H12" s="28"/>
      <c r="I12" s="15"/>
      <c r="J12" s="29"/>
      <c r="K12" s="29"/>
      <c r="L12" s="29"/>
      <c r="M12" s="29"/>
      <c r="N12" s="29"/>
      <c r="O12" s="19">
        <f>IF('M1D'!G7="","",'M1D'!G7)</f>
        <v>0</v>
      </c>
      <c r="P12" s="15">
        <f>IF('M1D'!H7="","",'M1D'!H7)</f>
        <v>20</v>
      </c>
      <c r="Q12" s="31"/>
      <c r="R12" s="15">
        <f>IF('M1D'!I7="","",'M1D'!I7)</f>
      </c>
      <c r="S12" s="15">
        <f>IF('M1D'!J7="","",'M1D'!J7)</f>
      </c>
      <c r="T12" s="15">
        <f>IF('M1D'!L7="","",'M1D'!L7)</f>
        <v>25</v>
      </c>
      <c r="U12" s="15" t="str">
        <f>IF('M1D'!M7="","",'M1D'!M7)</f>
        <v>F</v>
      </c>
      <c r="V12" s="32"/>
    </row>
    <row r="13" spans="1:22" ht="15" customHeight="1">
      <c r="A13" s="22" t="str">
        <f>'M1D'!B8</f>
        <v>21/2019</v>
      </c>
      <c r="B13" s="17" t="str">
        <f>'M1D'!C8</f>
        <v>Dalida Mekić</v>
      </c>
      <c r="C13" s="7"/>
      <c r="D13" s="8"/>
      <c r="E13" s="28"/>
      <c r="F13" s="28"/>
      <c r="G13" s="28"/>
      <c r="H13" s="28"/>
      <c r="I13" s="15"/>
      <c r="J13" s="29"/>
      <c r="K13" s="29"/>
      <c r="L13" s="29"/>
      <c r="M13" s="29"/>
      <c r="N13" s="29"/>
      <c r="O13" s="19">
        <f>IF('M1D'!G8="","",'M1D'!G8)</f>
        <v>2</v>
      </c>
      <c r="P13" s="15">
        <f>IF('M1D'!H8="","",'M1D'!H8)</f>
      </c>
      <c r="Q13" s="31"/>
      <c r="R13" s="15">
        <f>IF('M1D'!I8="","",'M1D'!I8)</f>
      </c>
      <c r="S13" s="15">
        <f>IF('M1D'!J8="","",'M1D'!J8)</f>
      </c>
      <c r="T13" s="15">
        <f>IF('M1D'!L8="","",'M1D'!L8)</f>
        <v>7</v>
      </c>
      <c r="U13" s="15" t="str">
        <f>IF('M1D'!M8="","",'M1D'!M8)</f>
        <v>F</v>
      </c>
      <c r="V13" s="32"/>
    </row>
    <row r="14" spans="1:22" ht="15" customHeight="1">
      <c r="A14" s="22" t="str">
        <f>'M1D'!B9</f>
        <v>30/2019</v>
      </c>
      <c r="B14" s="17" t="str">
        <f>'M1D'!C9</f>
        <v>Lejla Kuč</v>
      </c>
      <c r="C14" s="7"/>
      <c r="D14" s="8"/>
      <c r="E14" s="28"/>
      <c r="F14" s="28"/>
      <c r="G14" s="28"/>
      <c r="H14" s="28"/>
      <c r="I14" s="15"/>
      <c r="J14" s="29"/>
      <c r="K14" s="29"/>
      <c r="L14" s="29"/>
      <c r="M14" s="29"/>
      <c r="N14" s="29"/>
      <c r="O14" s="19">
        <f>IF('M1D'!G9="","",'M1D'!G9)</f>
        <v>0</v>
      </c>
      <c r="P14" s="15">
        <f>IF('M1D'!H9="","",'M1D'!H9)</f>
        <v>10</v>
      </c>
      <c r="Q14" s="31"/>
      <c r="R14" s="15">
        <f>IF('M1D'!I9="","",'M1D'!I9)</f>
      </c>
      <c r="S14" s="15">
        <f>IF('M1D'!J9="","",'M1D'!J9)</f>
      </c>
      <c r="T14" s="15">
        <f>IF('M1D'!L9="","",'M1D'!L9)</f>
        <v>15</v>
      </c>
      <c r="U14" s="15" t="str">
        <f>IF('M1D'!M9="","",'M1D'!M9)</f>
        <v>F</v>
      </c>
      <c r="V14" s="32"/>
    </row>
    <row r="15" spans="1:22" ht="15" customHeight="1">
      <c r="A15" s="22" t="str">
        <f>'M1D'!B10</f>
        <v>32/2019</v>
      </c>
      <c r="B15" s="17" t="str">
        <f>'M1D'!C10</f>
        <v>Aleksandra Vukajlović</v>
      </c>
      <c r="C15" s="7"/>
      <c r="D15" s="8"/>
      <c r="E15" s="28"/>
      <c r="F15" s="28"/>
      <c r="G15" s="28"/>
      <c r="H15" s="28"/>
      <c r="I15" s="15"/>
      <c r="J15" s="29"/>
      <c r="K15" s="29"/>
      <c r="L15" s="29"/>
      <c r="M15" s="29"/>
      <c r="N15" s="29"/>
      <c r="O15" s="19">
        <f>IF('M1D'!G10="","",'M1D'!G10)</f>
        <v>0.5</v>
      </c>
      <c r="P15" s="15">
        <f>IF('M1D'!H10="","",'M1D'!H10)</f>
        <v>13.5</v>
      </c>
      <c r="Q15" s="31"/>
      <c r="R15" s="15">
        <f>IF('M1D'!I10="","",'M1D'!I10)</f>
      </c>
      <c r="S15" s="15">
        <f>IF('M1D'!J10="","",'M1D'!J10)</f>
      </c>
      <c r="T15" s="15">
        <f>IF('M1D'!L10="","",'M1D'!L10)</f>
        <v>19</v>
      </c>
      <c r="U15" s="15" t="str">
        <f>IF('M1D'!M10="","",'M1D'!M10)</f>
        <v>F</v>
      </c>
      <c r="V15" s="32"/>
    </row>
    <row r="16" spans="1:22" ht="15" customHeight="1">
      <c r="A16" s="22" t="str">
        <f>'M1D'!B11</f>
        <v>35/2019</v>
      </c>
      <c r="B16" s="17" t="str">
        <f>'M1D'!C11</f>
        <v>Milena Čvorović</v>
      </c>
      <c r="C16" s="7"/>
      <c r="D16" s="8"/>
      <c r="E16" s="28"/>
      <c r="F16" s="28"/>
      <c r="G16" s="28"/>
      <c r="H16" s="28"/>
      <c r="I16" s="15"/>
      <c r="J16" s="29"/>
      <c r="K16" s="29"/>
      <c r="L16" s="29"/>
      <c r="M16" s="29"/>
      <c r="N16" s="29"/>
      <c r="O16" s="19">
        <f>IF('M1D'!G11="","",'M1D'!G11)</f>
        <v>3</v>
      </c>
      <c r="P16" s="15">
        <f>IF('M1D'!H11="","",'M1D'!H11)</f>
        <v>5</v>
      </c>
      <c r="Q16" s="31"/>
      <c r="R16" s="15">
        <f>IF('M1D'!I11="","",'M1D'!I11)</f>
      </c>
      <c r="S16" s="15">
        <f>IF('M1D'!J11="","",'M1D'!J11)</f>
        <v>14</v>
      </c>
      <c r="T16" s="15">
        <f>IF('M1D'!L11="","",'M1D'!L11)</f>
        <v>27</v>
      </c>
      <c r="U16" s="15" t="str">
        <f>IF('M1D'!M11="","",'M1D'!M11)</f>
        <v>F</v>
      </c>
      <c r="V16" s="32"/>
    </row>
    <row r="17" spans="1:22" ht="15" customHeight="1">
      <c r="A17" s="22" t="str">
        <f>'M1D'!B12</f>
        <v>38/2019</v>
      </c>
      <c r="B17" s="17" t="str">
        <f>'M1D'!C12</f>
        <v>Gorica Božović</v>
      </c>
      <c r="C17" s="7"/>
      <c r="D17" s="8"/>
      <c r="E17" s="28"/>
      <c r="F17" s="28"/>
      <c r="G17" s="28"/>
      <c r="H17" s="28"/>
      <c r="I17" s="15"/>
      <c r="J17" s="29"/>
      <c r="K17" s="29"/>
      <c r="L17" s="29"/>
      <c r="M17" s="29"/>
      <c r="N17" s="29"/>
      <c r="O17" s="19">
        <f>IF('M1D'!G12="","",'M1D'!G12)</f>
        <v>1</v>
      </c>
      <c r="P17" s="15">
        <f>IF('M1D'!H12="","",'M1D'!H12)</f>
        <v>11.5</v>
      </c>
      <c r="Q17" s="31"/>
      <c r="R17" s="15">
        <f>IF('M1D'!I12="","",'M1D'!I12)</f>
      </c>
      <c r="S17" s="15">
        <f>IF('M1D'!J12="","",'M1D'!J12)</f>
        <v>10</v>
      </c>
      <c r="T17" s="15">
        <f>IF('M1D'!L12="","",'M1D'!L12)</f>
        <v>27.5</v>
      </c>
      <c r="U17" s="15" t="str">
        <f>IF('M1D'!M12="","",'M1D'!M12)</f>
        <v>F</v>
      </c>
      <c r="V17" s="32"/>
    </row>
    <row r="18" spans="1:22" ht="15" customHeight="1">
      <c r="A18" s="22" t="str">
        <f>'M1D'!B13</f>
        <v>39/2019</v>
      </c>
      <c r="B18" s="17" t="str">
        <f>'M1D'!C13</f>
        <v>Andrea Dabović</v>
      </c>
      <c r="C18" s="7"/>
      <c r="D18" s="8"/>
      <c r="E18" s="28"/>
      <c r="F18" s="28"/>
      <c r="G18" s="28"/>
      <c r="H18" s="28"/>
      <c r="I18" s="15"/>
      <c r="J18" s="29"/>
      <c r="K18" s="29"/>
      <c r="L18" s="29"/>
      <c r="M18" s="29"/>
      <c r="N18" s="29"/>
      <c r="O18" s="19">
        <f>IF('M1D'!G13="","",'M1D'!G13)</f>
        <v>8</v>
      </c>
      <c r="P18" s="15">
        <f>IF('M1D'!H13="","",'M1D'!H13)</f>
        <v>11</v>
      </c>
      <c r="Q18" s="31"/>
      <c r="R18" s="15">
        <f>IF('M1D'!I13="","",'M1D'!I13)</f>
      </c>
      <c r="S18" s="15">
        <f>IF('M1D'!J13="","",'M1D'!J13)</f>
        <v>10.5</v>
      </c>
      <c r="T18" s="15">
        <f>IF('M1D'!L13="","",'M1D'!L13)</f>
        <v>40</v>
      </c>
      <c r="U18" s="15" t="str">
        <f>IF('M1D'!M13="","",'M1D'!M13)</f>
        <v>F</v>
      </c>
      <c r="V18" s="32"/>
    </row>
    <row r="19" spans="1:22" ht="15" customHeight="1">
      <c r="A19" s="22" t="str">
        <f>'M1D'!B14</f>
        <v>40/2019</v>
      </c>
      <c r="B19" s="17" t="str">
        <f>'M1D'!C14</f>
        <v>Aleksandra Peković</v>
      </c>
      <c r="C19" s="7"/>
      <c r="D19" s="8"/>
      <c r="E19" s="28"/>
      <c r="F19" s="28"/>
      <c r="G19" s="28"/>
      <c r="H19" s="28"/>
      <c r="I19" s="15"/>
      <c r="J19" s="29"/>
      <c r="K19" s="29"/>
      <c r="L19" s="29"/>
      <c r="M19" s="29"/>
      <c r="N19" s="29"/>
      <c r="O19" s="19">
        <f>IF('M1D'!G14="","",'M1D'!G14)</f>
        <v>2.5</v>
      </c>
      <c r="P19" s="15">
        <f>IF('M1D'!H14="","",'M1D'!H14)</f>
        <v>8</v>
      </c>
      <c r="Q19" s="31"/>
      <c r="R19" s="15">
        <f>IF('M1D'!I14="","",'M1D'!I14)</f>
        <v>0</v>
      </c>
      <c r="S19" s="15">
        <f>IF('M1D'!J14="","",'M1D'!J14)</f>
        <v>8</v>
      </c>
      <c r="T19" s="15">
        <f>IF('M1D'!L14="","",'M1D'!L14)</f>
        <v>23.5</v>
      </c>
      <c r="U19" s="15" t="str">
        <f>IF('M1D'!M14="","",'M1D'!M14)</f>
        <v>F</v>
      </c>
      <c r="V19" s="32"/>
    </row>
    <row r="20" spans="1:22" ht="15" customHeight="1">
      <c r="A20" s="22" t="str">
        <f>'M1D'!B15</f>
        <v>44/2019</v>
      </c>
      <c r="B20" s="17" t="str">
        <f>'M1D'!C15</f>
        <v>Azemina Nurković</v>
      </c>
      <c r="C20" s="7"/>
      <c r="D20" s="8"/>
      <c r="E20" s="28"/>
      <c r="F20" s="28"/>
      <c r="G20" s="28"/>
      <c r="H20" s="28"/>
      <c r="I20" s="15"/>
      <c r="J20" s="29"/>
      <c r="K20" s="29"/>
      <c r="L20" s="29"/>
      <c r="M20" s="29"/>
      <c r="N20" s="29"/>
      <c r="O20" s="19">
        <f>IF('M1D'!G15="","",'M1D'!G15)</f>
        <v>0</v>
      </c>
      <c r="P20" s="15">
        <f>IF('M1D'!H15="","",'M1D'!H15)</f>
      </c>
      <c r="Q20" s="31"/>
      <c r="R20" s="15">
        <f>IF('M1D'!I15="","",'M1D'!I15)</f>
      </c>
      <c r="S20" s="15">
        <f>IF('M1D'!J15="","",'M1D'!J15)</f>
      </c>
      <c r="T20" s="15">
        <f>IF('M1D'!L15="","",'M1D'!L15)</f>
        <v>5</v>
      </c>
      <c r="U20" s="15" t="str">
        <f>IF('M1D'!M15="","",'M1D'!M15)</f>
        <v>F</v>
      </c>
      <c r="V20" s="32"/>
    </row>
    <row r="21" spans="1:22" ht="15" customHeight="1">
      <c r="A21" s="22" t="str">
        <f>'M1D'!B16</f>
        <v>48/2019</v>
      </c>
      <c r="B21" s="17" t="str">
        <f>'M1D'!C16</f>
        <v>Tijana Drašković</v>
      </c>
      <c r="C21" s="7"/>
      <c r="D21" s="8"/>
      <c r="E21" s="28"/>
      <c r="F21" s="28"/>
      <c r="G21" s="28"/>
      <c r="H21" s="28"/>
      <c r="I21" s="15"/>
      <c r="J21" s="29"/>
      <c r="K21" s="29"/>
      <c r="L21" s="29"/>
      <c r="M21" s="29"/>
      <c r="N21" s="29"/>
      <c r="O21" s="19">
        <f>IF('M1D'!G16="","",'M1D'!G16)</f>
      </c>
      <c r="P21" s="15">
        <f>IF('M1D'!H16="","",'M1D'!H16)</f>
        <v>11</v>
      </c>
      <c r="Q21" s="31"/>
      <c r="R21" s="15">
        <f>IF('M1D'!I16="","",'M1D'!I16)</f>
      </c>
      <c r="S21" s="15">
        <f>IF('M1D'!J16="","",'M1D'!J16)</f>
      </c>
      <c r="T21" s="15">
        <f>IF('M1D'!L16="","",'M1D'!L16)</f>
        <v>11</v>
      </c>
      <c r="U21" s="15" t="str">
        <f>IF('M1D'!M16="","",'M1D'!M16)</f>
        <v>F</v>
      </c>
      <c r="V21" s="32"/>
    </row>
    <row r="22" spans="1:22" ht="14.25">
      <c r="A22" s="22" t="str">
        <f>'M1D'!B17</f>
        <v>54/2019</v>
      </c>
      <c r="B22" s="17" t="str">
        <f>'M1D'!C17</f>
        <v>Milena Ceković</v>
      </c>
      <c r="C22" s="19"/>
      <c r="D22" s="19"/>
      <c r="E22" s="30"/>
      <c r="F22" s="30"/>
      <c r="G22" s="30"/>
      <c r="H22" s="30"/>
      <c r="I22" s="15"/>
      <c r="J22" s="30"/>
      <c r="K22" s="30"/>
      <c r="L22" s="30"/>
      <c r="M22" s="30"/>
      <c r="N22" s="30"/>
      <c r="O22" s="19">
        <f>IF('M1D'!G17="","",'M1D'!G17)</f>
        <v>7</v>
      </c>
      <c r="P22" s="15">
        <f>IF('M1D'!H17="","",'M1D'!H17)</f>
        <v>13.5</v>
      </c>
      <c r="Q22" s="30"/>
      <c r="R22" s="15">
        <f>IF('M1D'!I17="","",'M1D'!I17)</f>
        <v>0</v>
      </c>
      <c r="S22" s="15">
        <f>IF('M1D'!J17="","",'M1D'!J17)</f>
      </c>
      <c r="T22" s="15">
        <f>IF('M1D'!L17="","",'M1D'!L17)</f>
        <v>25.5</v>
      </c>
      <c r="U22" s="15" t="str">
        <f>IF('M1D'!M17="","",'M1D'!M17)</f>
        <v>F</v>
      </c>
      <c r="V22" s="32"/>
    </row>
    <row r="23" spans="1:22" ht="14.25">
      <c r="A23" s="22" t="str">
        <f>'M1D'!B18</f>
        <v>55/2019</v>
      </c>
      <c r="B23" s="17" t="str">
        <f>'M1D'!C18</f>
        <v>Vanja Kljajić</v>
      </c>
      <c r="C23" s="19"/>
      <c r="D23" s="19"/>
      <c r="E23" s="30"/>
      <c r="F23" s="30"/>
      <c r="G23" s="30"/>
      <c r="H23" s="30"/>
      <c r="I23" s="15"/>
      <c r="J23" s="30"/>
      <c r="K23" s="30"/>
      <c r="L23" s="30"/>
      <c r="M23" s="30"/>
      <c r="N23" s="30"/>
      <c r="O23" s="19">
        <f>IF('M1D'!G18="","",'M1D'!G18)</f>
        <v>3</v>
      </c>
      <c r="P23" s="15">
        <f>IF('M1D'!H18="","",'M1D'!H18)</f>
        <v>16.5</v>
      </c>
      <c r="Q23" s="30"/>
      <c r="R23" s="15">
        <f>IF('M1D'!I18="","",'M1D'!I18)</f>
      </c>
      <c r="S23" s="15">
        <f>IF('M1D'!J18="","",'M1D'!J18)</f>
      </c>
      <c r="T23" s="15">
        <f>IF('M1D'!L18="","",'M1D'!L18)</f>
        <v>24.5</v>
      </c>
      <c r="U23" s="15" t="str">
        <f>IF('M1D'!M18="","",'M1D'!M18)</f>
        <v>F</v>
      </c>
      <c r="V23" s="32"/>
    </row>
    <row r="24" spans="1:22" ht="14.25">
      <c r="A24" s="22" t="str">
        <f>'M1D'!B19</f>
        <v>57/2019</v>
      </c>
      <c r="B24" s="17" t="str">
        <f>'M1D'!C19</f>
        <v>Lazar Dubljević</v>
      </c>
      <c r="C24" s="19"/>
      <c r="D24" s="19"/>
      <c r="E24" s="30"/>
      <c r="F24" s="30"/>
      <c r="G24" s="30"/>
      <c r="H24" s="30"/>
      <c r="I24" s="15"/>
      <c r="J24" s="30"/>
      <c r="K24" s="30"/>
      <c r="L24" s="30"/>
      <c r="M24" s="30"/>
      <c r="N24" s="30"/>
      <c r="O24" s="19">
        <f>IF('M1D'!G19="","",'M1D'!G19)</f>
        <v>2.5</v>
      </c>
      <c r="P24" s="15">
        <f>IF('M1D'!H19="","",'M1D'!H19)</f>
        <v>0</v>
      </c>
      <c r="Q24" s="30"/>
      <c r="R24" s="15">
        <f>IF('M1D'!I19="","",'M1D'!I19)</f>
      </c>
      <c r="S24" s="15">
        <f>IF('M1D'!J19="","",'M1D'!J19)</f>
      </c>
      <c r="T24" s="15">
        <f>IF('M1D'!L19="","",'M1D'!L19)</f>
        <v>23.5</v>
      </c>
      <c r="U24" s="15" t="str">
        <f>IF('M1D'!M19="","",'M1D'!M19)</f>
        <v>F</v>
      </c>
      <c r="V24" s="32"/>
    </row>
    <row r="25" spans="1:22" ht="14.25">
      <c r="A25" s="22" t="str">
        <f>'M1D'!B20</f>
        <v>16/2018</v>
      </c>
      <c r="B25" s="17" t="str">
        <f>'M1D'!C20</f>
        <v>Iva Obrenović</v>
      </c>
      <c r="C25" s="19"/>
      <c r="D25" s="19"/>
      <c r="E25" s="30"/>
      <c r="F25" s="30"/>
      <c r="G25" s="30"/>
      <c r="H25" s="30"/>
      <c r="I25" s="15"/>
      <c r="J25" s="30"/>
      <c r="K25" s="30"/>
      <c r="L25" s="30"/>
      <c r="M25" s="30"/>
      <c r="N25" s="30"/>
      <c r="O25" s="19">
        <f>IF('M1D'!G20="","",'M1D'!G20)</f>
        <v>3</v>
      </c>
      <c r="P25" s="15">
        <f>IF('M1D'!H20="","",'M1D'!H20)</f>
        <v>13</v>
      </c>
      <c r="Q25" s="30"/>
      <c r="R25" s="15">
        <f>IF('M1D'!I20="","",'M1D'!I20)</f>
      </c>
      <c r="S25" s="15">
        <f>IF('M1D'!J20="","",'M1D'!J20)</f>
        <v>3</v>
      </c>
      <c r="T25" s="15">
        <f>IF('M1D'!L20="","",'M1D'!L20)</f>
        <v>24</v>
      </c>
      <c r="U25" s="15" t="str">
        <f>IF('M1D'!M20="","",'M1D'!M20)</f>
        <v>F</v>
      </c>
      <c r="V25" s="32"/>
    </row>
    <row r="26" spans="1:22" ht="14.25">
      <c r="A26" s="22" t="str">
        <f>'M1D'!B21</f>
        <v>39/2018</v>
      </c>
      <c r="B26" s="17" t="str">
        <f>'M1D'!C21</f>
        <v>Nina Anđušić</v>
      </c>
      <c r="C26" s="19"/>
      <c r="D26" s="19"/>
      <c r="E26" s="30"/>
      <c r="F26" s="30"/>
      <c r="G26" s="30"/>
      <c r="H26" s="30"/>
      <c r="I26" s="15"/>
      <c r="J26" s="30"/>
      <c r="K26" s="30"/>
      <c r="L26" s="30"/>
      <c r="M26" s="30"/>
      <c r="N26" s="30"/>
      <c r="O26" s="19">
        <f>IF('M1D'!G21="","",'M1D'!G21)</f>
      </c>
      <c r="P26" s="15">
        <f>IF('M1D'!H21="","",'M1D'!H21)</f>
      </c>
      <c r="Q26" s="30"/>
      <c r="R26" s="15">
        <f>IF('M1D'!I21="","",'M1D'!I21)</f>
      </c>
      <c r="S26" s="15">
        <f>IF('M1D'!J21="","",'M1D'!J21)</f>
      </c>
      <c r="T26" s="15">
        <f>IF('M1D'!L21="","",'M1D'!L21)</f>
      </c>
      <c r="U26" s="15" t="str">
        <f>IF('M1D'!M21="","",'M1D'!M21)</f>
        <v>F</v>
      </c>
      <c r="V26" s="32"/>
    </row>
    <row r="27" spans="1:22" ht="14.25">
      <c r="A27" s="22" t="str">
        <f>'M1D'!B22</f>
        <v>59/2018</v>
      </c>
      <c r="B27" s="17" t="str">
        <f>'M1D'!C22</f>
        <v>Sara Dervanović</v>
      </c>
      <c r="C27" s="19"/>
      <c r="D27" s="19"/>
      <c r="E27" s="30"/>
      <c r="F27" s="30"/>
      <c r="G27" s="30"/>
      <c r="H27" s="30"/>
      <c r="I27" s="15"/>
      <c r="J27" s="30"/>
      <c r="K27" s="30"/>
      <c r="L27" s="30"/>
      <c r="M27" s="30"/>
      <c r="N27" s="30"/>
      <c r="O27" s="19">
        <f>IF('M1D'!G22="","",'M1D'!G22)</f>
        <v>0</v>
      </c>
      <c r="P27" s="15">
        <f>IF('M1D'!H22="","",'M1D'!H22)</f>
        <v>20.5</v>
      </c>
      <c r="Q27" s="30"/>
      <c r="R27" s="15">
        <f>IF('M1D'!I22="","",'M1D'!I22)</f>
      </c>
      <c r="S27" s="15">
        <f>IF('M1D'!J22="","",'M1D'!J22)</f>
      </c>
      <c r="T27" s="15">
        <f>IF('M1D'!L22="","",'M1D'!L22)</f>
        <v>20.5</v>
      </c>
      <c r="U27" s="15" t="str">
        <f>IF('M1D'!M22="","",'M1D'!M22)</f>
        <v>F</v>
      </c>
      <c r="V27" s="32"/>
    </row>
    <row r="28" spans="1:22" ht="14.25">
      <c r="A28" s="22" t="str">
        <f>'M1D'!B23</f>
        <v>3/2017</v>
      </c>
      <c r="B28" s="17" t="str">
        <f>'M1D'!C23</f>
        <v>Luka Vulić</v>
      </c>
      <c r="C28" s="19"/>
      <c r="D28" s="19"/>
      <c r="E28" s="30"/>
      <c r="F28" s="30"/>
      <c r="G28" s="30"/>
      <c r="H28" s="30"/>
      <c r="I28" s="15"/>
      <c r="J28" s="30"/>
      <c r="K28" s="30"/>
      <c r="L28" s="30"/>
      <c r="M28" s="30"/>
      <c r="N28" s="30"/>
      <c r="O28" s="19">
        <f>IF('M1D'!G23="","",'M1D'!G23)</f>
      </c>
      <c r="P28" s="15">
        <f>IF('M1D'!H23="","",'M1D'!H23)</f>
      </c>
      <c r="Q28" s="30"/>
      <c r="R28" s="15">
        <f>IF('M1D'!I23="","",'M1D'!I23)</f>
      </c>
      <c r="S28" s="15">
        <f>IF('M1D'!J23="","",'M1D'!J23)</f>
      </c>
      <c r="T28" s="15">
        <f>IF('M1D'!L23="","",'M1D'!L23)</f>
      </c>
      <c r="U28" s="15" t="str">
        <f>IF('M1D'!M23="","",'M1D'!M23)</f>
        <v>F</v>
      </c>
      <c r="V28" s="32"/>
    </row>
    <row r="29" spans="1:22" ht="14.25">
      <c r="A29" s="22" t="str">
        <f>'M1D'!B24</f>
        <v>18/2017</v>
      </c>
      <c r="B29" s="17" t="str">
        <f>'M1D'!C24</f>
        <v>Svetozar Nišavić</v>
      </c>
      <c r="C29" s="19"/>
      <c r="D29" s="19"/>
      <c r="E29" s="30"/>
      <c r="F29" s="30"/>
      <c r="G29" s="30"/>
      <c r="H29" s="30"/>
      <c r="I29" s="15"/>
      <c r="J29" s="30"/>
      <c r="K29" s="30"/>
      <c r="L29" s="30"/>
      <c r="M29" s="30"/>
      <c r="N29" s="30"/>
      <c r="O29" s="19">
        <f>IF('M1D'!G24="","",'M1D'!G24)</f>
      </c>
      <c r="P29" s="15">
        <f>IF('M1D'!H24="","",'M1D'!H24)</f>
        <v>20</v>
      </c>
      <c r="Q29" s="30"/>
      <c r="R29" s="15">
        <f>IF('M1D'!I24="","",'M1D'!I24)</f>
      </c>
      <c r="S29" s="15">
        <f>IF('M1D'!J24="","",'M1D'!J24)</f>
      </c>
      <c r="T29" s="15">
        <f>IF('M1D'!L24="","",'M1D'!L24)</f>
        <v>25</v>
      </c>
      <c r="U29" s="15" t="str">
        <f>IF('M1D'!M24="","",'M1D'!M24)</f>
        <v>F</v>
      </c>
      <c r="V29" s="32"/>
    </row>
    <row r="30" spans="1:22" ht="14.25">
      <c r="A30" s="22" t="str">
        <f>'M1D'!B25</f>
        <v>8/2016</v>
      </c>
      <c r="B30" s="17" t="str">
        <f>'M1D'!C25</f>
        <v>Dragica Aprcović</v>
      </c>
      <c r="C30" s="19"/>
      <c r="D30" s="19"/>
      <c r="E30" s="30"/>
      <c r="F30" s="30"/>
      <c r="G30" s="30"/>
      <c r="H30" s="30"/>
      <c r="I30" s="15"/>
      <c r="J30" s="30"/>
      <c r="K30" s="30"/>
      <c r="L30" s="30"/>
      <c r="M30" s="30"/>
      <c r="N30" s="30"/>
      <c r="O30" s="19">
        <f>IF('M1D'!G25="","",'M1D'!G25)</f>
        <v>5.5</v>
      </c>
      <c r="P30" s="15">
        <f>IF('M1D'!H25="","",'M1D'!H25)</f>
        <v>17.5</v>
      </c>
      <c r="Q30" s="30"/>
      <c r="R30" s="15">
        <f>IF('M1D'!I25="","",'M1D'!I25)</f>
      </c>
      <c r="S30" s="15">
        <f>IF('M1D'!J25="","",'M1D'!J25)</f>
      </c>
      <c r="T30" s="15">
        <f>IF('M1D'!L25="","",'M1D'!L25)</f>
        <v>28</v>
      </c>
      <c r="U30" s="15" t="str">
        <f>IF('M1D'!M25="","",'M1D'!M25)</f>
        <v>F</v>
      </c>
      <c r="V30" s="32"/>
    </row>
    <row r="31" spans="1:22" ht="14.25">
      <c r="A31" s="22" t="str">
        <f>'M1D'!B26</f>
        <v>28/2016</v>
      </c>
      <c r="B31" s="17" t="str">
        <f>'M1D'!C26</f>
        <v>Nemanja Vukašinović</v>
      </c>
      <c r="C31" s="19"/>
      <c r="D31" s="19"/>
      <c r="E31" s="30"/>
      <c r="F31" s="30"/>
      <c r="G31" s="30"/>
      <c r="H31" s="30"/>
      <c r="I31" s="15"/>
      <c r="J31" s="30"/>
      <c r="K31" s="30"/>
      <c r="L31" s="30"/>
      <c r="M31" s="30"/>
      <c r="N31" s="30"/>
      <c r="O31" s="19">
        <f>IF('M1D'!G26="","",'M1D'!G26)</f>
        <v>1.5</v>
      </c>
      <c r="P31" s="15">
        <f>IF('M1D'!H26="","",'M1D'!H26)</f>
        <v>15</v>
      </c>
      <c r="Q31" s="30"/>
      <c r="R31" s="15">
        <f>IF('M1D'!I26="","",'M1D'!I26)</f>
      </c>
      <c r="S31" s="15">
        <f>IF('M1D'!J26="","",'M1D'!J26)</f>
      </c>
      <c r="T31" s="15">
        <f>IF('M1D'!L26="","",'M1D'!L26)</f>
        <v>21.5</v>
      </c>
      <c r="U31" s="15" t="str">
        <f>IF('M1D'!M26="","",'M1D'!M26)</f>
        <v>F</v>
      </c>
      <c r="V31" s="32"/>
    </row>
    <row r="32" spans="1:22" ht="14.25">
      <c r="A32" s="22" t="str">
        <f>'M1D'!B27</f>
        <v>33/2016</v>
      </c>
      <c r="B32" s="17" t="str">
        <f>'M1D'!C27</f>
        <v>Stefan Pejaković</v>
      </c>
      <c r="C32" s="19"/>
      <c r="D32" s="19"/>
      <c r="E32" s="30"/>
      <c r="F32" s="30"/>
      <c r="G32" s="30"/>
      <c r="H32" s="30"/>
      <c r="I32" s="15"/>
      <c r="J32" s="30"/>
      <c r="K32" s="30"/>
      <c r="L32" s="30"/>
      <c r="M32" s="30"/>
      <c r="N32" s="30"/>
      <c r="O32" s="19">
        <f>IF('M1D'!G27="","",'M1D'!G27)</f>
        <v>3</v>
      </c>
      <c r="P32" s="15">
        <f>IF('M1D'!H27="","",'M1D'!H27)</f>
        <v>16.5</v>
      </c>
      <c r="Q32" s="30"/>
      <c r="R32" s="15">
        <f>IF('M1D'!I27="","",'M1D'!I27)</f>
      </c>
      <c r="S32" s="15">
        <f>IF('M1D'!J27="","",'M1D'!J27)</f>
      </c>
      <c r="T32" s="15">
        <f>IF('M1D'!L27="","",'M1D'!L27)</f>
        <v>24.5</v>
      </c>
      <c r="U32" s="15" t="str">
        <f>IF('M1D'!M27="","",'M1D'!M27)</f>
        <v>F</v>
      </c>
      <c r="V32" s="32"/>
    </row>
    <row r="33" spans="1:22" ht="14.25">
      <c r="A33" s="22" t="str">
        <f>'M1D'!B28</f>
        <v>37/2016</v>
      </c>
      <c r="B33" s="17" t="str">
        <f>'M1D'!C28</f>
        <v>Vukosava Đođić</v>
      </c>
      <c r="C33" s="19"/>
      <c r="D33" s="19"/>
      <c r="E33" s="30"/>
      <c r="F33" s="30"/>
      <c r="G33" s="30"/>
      <c r="H33" s="30"/>
      <c r="I33" s="15"/>
      <c r="J33" s="30"/>
      <c r="K33" s="30"/>
      <c r="L33" s="30"/>
      <c r="M33" s="30"/>
      <c r="N33" s="30"/>
      <c r="O33" s="19">
        <f>IF('M1D'!G28="","",'M1D'!G28)</f>
      </c>
      <c r="P33" s="15">
        <f>IF('M1D'!H28="","",'M1D'!H28)</f>
        <v>20</v>
      </c>
      <c r="Q33" s="30"/>
      <c r="R33" s="15">
        <f>IF('M1D'!I28="","",'M1D'!I28)</f>
      </c>
      <c r="S33" s="15">
        <f>IF('M1D'!J28="","",'M1D'!J28)</f>
      </c>
      <c r="T33" s="15">
        <f>IF('M1D'!L28="","",'M1D'!L28)</f>
        <v>20</v>
      </c>
      <c r="U33" s="15" t="str">
        <f>IF('M1D'!M28="","",'M1D'!M28)</f>
        <v>F</v>
      </c>
      <c r="V33" s="32"/>
    </row>
    <row r="34" spans="1:22" ht="14.25">
      <c r="A34" s="22" t="str">
        <f>'M1D'!B29</f>
        <v>47/2016</v>
      </c>
      <c r="B34" s="17" t="str">
        <f>'M1D'!C29</f>
        <v>Lejla Rastoder</v>
      </c>
      <c r="C34" s="19"/>
      <c r="D34" s="19"/>
      <c r="E34" s="30"/>
      <c r="F34" s="30"/>
      <c r="G34" s="30"/>
      <c r="H34" s="30"/>
      <c r="I34" s="15"/>
      <c r="J34" s="30"/>
      <c r="K34" s="30"/>
      <c r="L34" s="30"/>
      <c r="M34" s="30"/>
      <c r="N34" s="30"/>
      <c r="O34" s="19">
        <f>IF('M1D'!G29="","",'M1D'!G29)</f>
        <v>0.5</v>
      </c>
      <c r="P34" s="15">
        <f>IF('M1D'!H29="","",'M1D'!H29)</f>
        <v>17</v>
      </c>
      <c r="Q34" s="30"/>
      <c r="R34" s="15">
        <f>IF('M1D'!I29="","",'M1D'!I29)</f>
      </c>
      <c r="S34" s="15">
        <f>IF('M1D'!J29="","",'M1D'!J29)</f>
        <v>11</v>
      </c>
      <c r="T34" s="15">
        <f>IF('M1D'!L29="","",'M1D'!L29)</f>
        <v>33.5</v>
      </c>
      <c r="U34" s="15" t="str">
        <f>IF('M1D'!M29="","",'M1D'!M29)</f>
        <v>F</v>
      </c>
      <c r="V34" s="32"/>
    </row>
    <row r="35" spans="1:22" ht="14.25">
      <c r="A35" s="22" t="str">
        <f>'M1D'!B30</f>
        <v>13/2015</v>
      </c>
      <c r="B35" s="17" t="str">
        <f>'M1D'!C30</f>
        <v>Omer Kriještorac</v>
      </c>
      <c r="C35" s="19"/>
      <c r="D35" s="19"/>
      <c r="E35" s="30"/>
      <c r="F35" s="30"/>
      <c r="G35" s="30"/>
      <c r="H35" s="30"/>
      <c r="I35" s="15"/>
      <c r="J35" s="30"/>
      <c r="K35" s="30"/>
      <c r="L35" s="30"/>
      <c r="M35" s="30"/>
      <c r="N35" s="30"/>
      <c r="O35" s="19">
        <f>IF('M1D'!G30="","",'M1D'!G30)</f>
        <v>0</v>
      </c>
      <c r="P35" s="15">
        <f>IF('M1D'!H30="","",'M1D'!H30)</f>
      </c>
      <c r="Q35" s="30"/>
      <c r="R35" s="15">
        <f>IF('M1D'!I30="","",'M1D'!I30)</f>
      </c>
      <c r="S35" s="15">
        <f>IF('M1D'!J30="","",'M1D'!J30)</f>
      </c>
      <c r="T35" s="15">
        <f>IF('M1D'!L30="","",'M1D'!L30)</f>
        <v>0</v>
      </c>
      <c r="U35" s="15" t="str">
        <f>IF('M1D'!M30="","",'M1D'!M30)</f>
        <v>F</v>
      </c>
      <c r="V35" s="32"/>
    </row>
    <row r="36" spans="1:22" ht="14.25">
      <c r="A36" s="22" t="str">
        <f>'M1D'!B31</f>
        <v>63/2014</v>
      </c>
      <c r="B36" s="17" t="str">
        <f>'M1D'!C31</f>
        <v>Petar Dubljević</v>
      </c>
      <c r="C36" s="19"/>
      <c r="D36" s="19"/>
      <c r="E36" s="30"/>
      <c r="F36" s="30"/>
      <c r="G36" s="30"/>
      <c r="H36" s="30"/>
      <c r="I36" s="15"/>
      <c r="J36" s="30"/>
      <c r="K36" s="30"/>
      <c r="L36" s="30"/>
      <c r="M36" s="30"/>
      <c r="N36" s="30"/>
      <c r="O36" s="19">
        <f>IF('M1D'!G31="","",'M1D'!G31)</f>
      </c>
      <c r="P36" s="15">
        <f>IF('M1D'!H31="","",'M1D'!H31)</f>
      </c>
      <c r="Q36" s="30"/>
      <c r="R36" s="15">
        <f>IF('M1D'!I31="","",'M1D'!I31)</f>
      </c>
      <c r="S36" s="15">
        <f>IF('M1D'!J31="","",'M1D'!J31)</f>
      </c>
      <c r="T36" s="15">
        <f>IF('M1D'!L31="","",'M1D'!L31)</f>
        <v>5</v>
      </c>
      <c r="U36" s="15" t="str">
        <f>IF('M1D'!M31="","",'M1D'!M31)</f>
        <v>F</v>
      </c>
      <c r="V36" s="32"/>
    </row>
  </sheetData>
  <sheetProtection selectLockedCells="1" selectUnlockedCells="1"/>
  <mergeCells count="18">
    <mergeCell ref="A1:R1"/>
    <mergeCell ref="S1:U1"/>
    <mergeCell ref="A2:N2"/>
    <mergeCell ref="O2:U2"/>
    <mergeCell ref="H3:P3"/>
    <mergeCell ref="Q3:U3"/>
    <mergeCell ref="A3:C3"/>
    <mergeCell ref="D3:G3"/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</mergeCells>
  <printOptions/>
  <pageMargins left="0.35433070866141736" right="0.2755905511811024" top="0.7874015748031497" bottom="0.984251968503937" header="0.5118110236220472" footer="0.5118110236220472"/>
  <pageSetup horizontalDpi="300" verticalDpi="300" orientation="landscape" paperSize="9" r:id="rId1"/>
  <headerFooter alignWithMargins="0">
    <oddFooter>&amp;RPOTPIS NASTAVNIKA___________________________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7" topLeftCell="A27" activePane="bottomLeft" state="frozen"/>
      <selection pane="topLeft" activeCell="A1" sqref="A1"/>
      <selection pane="bottomLeft" activeCell="A36" sqref="A36:IV36"/>
    </sheetView>
  </sheetViews>
  <sheetFormatPr defaultColWidth="9.140625" defaultRowHeight="12.75" customHeight="1"/>
  <cols>
    <col min="1" max="1" width="7.28125" style="10" customWidth="1"/>
    <col min="2" max="2" width="11.140625" style="10" customWidth="1"/>
    <col min="3" max="3" width="25.28125" style="10" customWidth="1"/>
    <col min="4" max="4" width="0.2890625" style="10" customWidth="1"/>
    <col min="5" max="5" width="11.140625" style="10" customWidth="1"/>
    <col min="6" max="6" width="11.421875" style="10" customWidth="1"/>
    <col min="7" max="7" width="10.00390625" style="10" customWidth="1"/>
    <col min="8" max="8" width="12.421875" style="10" customWidth="1"/>
    <col min="9" max="16384" width="9.140625" style="10" customWidth="1"/>
  </cols>
  <sheetData>
    <row r="1" spans="1:8" s="11" customFormat="1" ht="28.5" customHeight="1">
      <c r="A1" s="109" t="s">
        <v>27</v>
      </c>
      <c r="B1" s="110"/>
      <c r="C1" s="110"/>
      <c r="D1" s="110"/>
      <c r="E1" s="110"/>
      <c r="F1" s="114" t="s">
        <v>36</v>
      </c>
      <c r="G1" s="114"/>
      <c r="H1" s="115"/>
    </row>
    <row r="2" spans="1:8" ht="22.5" customHeight="1">
      <c r="A2" s="116" t="s">
        <v>106</v>
      </c>
      <c r="B2" s="117"/>
      <c r="C2" s="117"/>
      <c r="D2" s="117"/>
      <c r="E2" s="117"/>
      <c r="F2" s="117"/>
      <c r="G2" s="117"/>
      <c r="H2" s="117"/>
    </row>
    <row r="3" spans="1:8" ht="27" customHeight="1">
      <c r="A3" s="118" t="s">
        <v>42</v>
      </c>
      <c r="B3" s="117"/>
      <c r="C3" s="117"/>
      <c r="D3" s="111" t="s">
        <v>104</v>
      </c>
      <c r="E3" s="112"/>
      <c r="F3" s="112"/>
      <c r="G3" s="112"/>
      <c r="H3" s="112"/>
    </row>
    <row r="4" spans="1:8" ht="17.25" customHeight="1">
      <c r="A4" s="119" t="s">
        <v>105</v>
      </c>
      <c r="B4" s="117"/>
      <c r="C4" s="117"/>
      <c r="D4" s="117"/>
      <c r="E4" s="113" t="s">
        <v>39</v>
      </c>
      <c r="F4" s="113"/>
      <c r="G4" s="113"/>
      <c r="H4" s="113"/>
    </row>
    <row r="5" spans="2:8" ht="4.5" customHeight="1">
      <c r="B5" s="108"/>
      <c r="C5" s="108"/>
      <c r="D5" s="108"/>
      <c r="E5" s="108"/>
      <c r="F5" s="108"/>
      <c r="G5" s="108"/>
      <c r="H5" s="108"/>
    </row>
    <row r="6" spans="1:8" s="12" customFormat="1" ht="25.5" customHeight="1" thickBot="1">
      <c r="A6" s="99" t="s">
        <v>37</v>
      </c>
      <c r="B6" s="104" t="s">
        <v>9</v>
      </c>
      <c r="C6" s="106" t="s">
        <v>28</v>
      </c>
      <c r="D6" s="106"/>
      <c r="E6" s="101" t="s">
        <v>29</v>
      </c>
      <c r="F6" s="102"/>
      <c r="G6" s="103"/>
      <c r="H6" s="106" t="s">
        <v>30</v>
      </c>
    </row>
    <row r="7" spans="1:8" s="12" customFormat="1" ht="42" customHeight="1" thickBot="1" thickTop="1">
      <c r="A7" s="100"/>
      <c r="B7" s="105"/>
      <c r="C7" s="107"/>
      <c r="D7" s="107"/>
      <c r="E7" s="16" t="s">
        <v>31</v>
      </c>
      <c r="F7" s="13" t="s">
        <v>32</v>
      </c>
      <c r="G7" s="13" t="s">
        <v>6</v>
      </c>
      <c r="H7" s="106"/>
    </row>
    <row r="8" spans="1:8" ht="15" customHeight="1" thickTop="1">
      <c r="A8" s="18">
        <f>'M1D'!A3</f>
        <v>5</v>
      </c>
      <c r="B8" s="33" t="str">
        <f>'M1D'!B3</f>
        <v>5/2019</v>
      </c>
      <c r="C8" s="97" t="str">
        <f>'M1D'!C3</f>
        <v>Katarina Jokić</v>
      </c>
      <c r="D8" s="98"/>
      <c r="E8" s="34">
        <f>IF(AND(Osvojeni!O8="",Osvojeni!P8=""),"",SUM(Osvojeni!O8,Osvojeni!P8))</f>
        <v>17</v>
      </c>
      <c r="F8" s="35">
        <f>IF(AND(Osvojeni!R8="",Osvojeni!S8=""),"",MAX(,Osvojeni!R8,Osvojeni!S8))</f>
        <v>15</v>
      </c>
      <c r="G8" s="15">
        <f>IF(Osvojeni!T8="","",Osvojeni!T8)</f>
        <v>44</v>
      </c>
      <c r="H8" s="15" t="str">
        <f>IF(Osvojeni!U8="","",Osvojeni!U8)</f>
        <v>F</v>
      </c>
    </row>
    <row r="9" spans="1:8" ht="15" customHeight="1">
      <c r="A9" s="18">
        <f>'M1D'!A4</f>
        <v>11</v>
      </c>
      <c r="B9" s="33" t="str">
        <f>'M1D'!B4</f>
        <v>11/2019</v>
      </c>
      <c r="C9" s="97" t="str">
        <f>'M1D'!C4</f>
        <v>Denina Ajanović</v>
      </c>
      <c r="D9" s="98"/>
      <c r="E9" s="34">
        <f>IF(AND(Osvojeni!O9="",Osvojeni!P9=""),"",SUM(Osvojeni!O9,Osvojeni!P9))</f>
        <v>33</v>
      </c>
      <c r="F9" s="35">
        <f>IF(AND(Osvojeni!R9="",Osvojeni!S9=""),"",MAX(,Osvojeni!R9,Osvojeni!S9))</f>
        <v>4</v>
      </c>
      <c r="G9" s="15">
        <f>IF(Osvojeni!T9="","",Osvojeni!T9)</f>
        <v>51</v>
      </c>
      <c r="H9" s="15" t="str">
        <f>IF(Osvojeni!U9="","",Osvojeni!U9)</f>
        <v>E</v>
      </c>
    </row>
    <row r="10" spans="1:8" ht="15" customHeight="1">
      <c r="A10" s="18">
        <f>'M1D'!A5</f>
        <v>13</v>
      </c>
      <c r="B10" s="33" t="str">
        <f>'M1D'!B5</f>
        <v>13/2019</v>
      </c>
      <c r="C10" s="97" t="str">
        <f>'M1D'!C5</f>
        <v>Katarina Lalić</v>
      </c>
      <c r="D10" s="98"/>
      <c r="E10" s="34">
        <f>IF(AND(Osvojeni!O10="",Osvojeni!P10=""),"",SUM(Osvojeni!O10,Osvojeni!P10))</f>
        <v>8.5</v>
      </c>
      <c r="F10" s="35">
        <f>IF(AND(Osvojeni!R10="",Osvojeni!S10=""),"",MAX(,Osvojeni!R10,Osvojeni!S10))</f>
      </c>
      <c r="G10" s="15">
        <f>IF(Osvojeni!T10="","",Osvojeni!T10)</f>
        <v>13.5</v>
      </c>
      <c r="H10" s="15" t="str">
        <f>IF(Osvojeni!U10="","",Osvojeni!U10)</f>
        <v>F</v>
      </c>
    </row>
    <row r="11" spans="1:8" ht="15" customHeight="1">
      <c r="A11" s="18">
        <f>'M1D'!A6</f>
        <v>14</v>
      </c>
      <c r="B11" s="33" t="str">
        <f>'M1D'!B6</f>
        <v>14/2019</v>
      </c>
      <c r="C11" s="97" t="str">
        <f>'M1D'!C6</f>
        <v>Jovana Tomović</v>
      </c>
      <c r="D11" s="98"/>
      <c r="E11" s="34">
        <f>IF(AND(Osvojeni!O11="",Osvojeni!P11=""),"",SUM(Osvojeni!O11,Osvojeni!P11))</f>
        <v>8.5</v>
      </c>
      <c r="F11" s="35">
        <f>IF(AND(Osvojeni!R11="",Osvojeni!S11=""),"",MAX(,Osvojeni!R11,Osvojeni!S11))</f>
        <v>0</v>
      </c>
      <c r="G11" s="15">
        <f>IF(Osvojeni!T11="","",Osvojeni!T11)</f>
        <v>8.5</v>
      </c>
      <c r="H11" s="15" t="str">
        <f>IF(Osvojeni!U11="","",Osvojeni!U11)</f>
        <v>F</v>
      </c>
    </row>
    <row r="12" spans="1:8" ht="15" customHeight="1">
      <c r="A12" s="18">
        <f>'M1D'!A7</f>
        <v>16</v>
      </c>
      <c r="B12" s="33" t="str">
        <f>'M1D'!B7</f>
        <v>16/2019</v>
      </c>
      <c r="C12" s="97" t="str">
        <f>'M1D'!C7</f>
        <v>Blažo Obradović</v>
      </c>
      <c r="D12" s="98"/>
      <c r="E12" s="34">
        <f>IF(AND(Osvojeni!O12="",Osvojeni!P12=""),"",SUM(Osvojeni!O12,Osvojeni!P12))</f>
        <v>20</v>
      </c>
      <c r="F12" s="35">
        <f>IF(AND(Osvojeni!R12="",Osvojeni!S12=""),"",MAX(,Osvojeni!R12,Osvojeni!S12))</f>
      </c>
      <c r="G12" s="15">
        <f>IF(Osvojeni!T12="","",Osvojeni!T12)</f>
        <v>25</v>
      </c>
      <c r="H12" s="15" t="str">
        <f>IF(Osvojeni!U12="","",Osvojeni!U12)</f>
        <v>F</v>
      </c>
    </row>
    <row r="13" spans="1:8" ht="15" customHeight="1">
      <c r="A13" s="18">
        <f>'M1D'!A8</f>
        <v>21</v>
      </c>
      <c r="B13" s="33" t="str">
        <f>'M1D'!B8</f>
        <v>21/2019</v>
      </c>
      <c r="C13" s="97" t="str">
        <f>'M1D'!C8</f>
        <v>Dalida Mekić</v>
      </c>
      <c r="D13" s="98"/>
      <c r="E13" s="34">
        <f>IF(AND(Osvojeni!O13="",Osvojeni!P13=""),"",SUM(Osvojeni!O13,Osvojeni!P13))</f>
        <v>2</v>
      </c>
      <c r="F13" s="35">
        <f>IF(AND(Osvojeni!R13="",Osvojeni!S13=""),"",MAX(,Osvojeni!R13,Osvojeni!S13))</f>
      </c>
      <c r="G13" s="15">
        <f>IF(Osvojeni!T13="","",Osvojeni!T13)</f>
        <v>7</v>
      </c>
      <c r="H13" s="15" t="str">
        <f>IF(Osvojeni!U13="","",Osvojeni!U13)</f>
        <v>F</v>
      </c>
    </row>
    <row r="14" spans="1:8" ht="15" customHeight="1">
      <c r="A14" s="18">
        <f>'M1D'!A9</f>
        <v>30</v>
      </c>
      <c r="B14" s="33" t="str">
        <f>'M1D'!B9</f>
        <v>30/2019</v>
      </c>
      <c r="C14" s="97" t="str">
        <f>'M1D'!C9</f>
        <v>Lejla Kuč</v>
      </c>
      <c r="D14" s="98"/>
      <c r="E14" s="34">
        <f>IF(AND(Osvojeni!O14="",Osvojeni!P14=""),"",SUM(Osvojeni!O14,Osvojeni!P14))</f>
        <v>10</v>
      </c>
      <c r="F14" s="35">
        <f>IF(AND(Osvojeni!R14="",Osvojeni!S14=""),"",MAX(,Osvojeni!R14,Osvojeni!S14))</f>
      </c>
      <c r="G14" s="15">
        <f>IF(Osvojeni!T14="","",Osvojeni!T14)</f>
        <v>15</v>
      </c>
      <c r="H14" s="15" t="str">
        <f>IF(Osvojeni!U14="","",Osvojeni!U14)</f>
        <v>F</v>
      </c>
    </row>
    <row r="15" spans="1:8" ht="15" customHeight="1">
      <c r="A15" s="18">
        <f>'M1D'!A10</f>
        <v>32</v>
      </c>
      <c r="B15" s="33" t="str">
        <f>'M1D'!B10</f>
        <v>32/2019</v>
      </c>
      <c r="C15" s="97" t="str">
        <f>'M1D'!C10</f>
        <v>Aleksandra Vukajlović</v>
      </c>
      <c r="D15" s="98"/>
      <c r="E15" s="34">
        <f>IF(AND(Osvojeni!O15="",Osvojeni!P15=""),"",SUM(Osvojeni!O15,Osvojeni!P15))</f>
        <v>14</v>
      </c>
      <c r="F15" s="35">
        <f>IF(AND(Osvojeni!R15="",Osvojeni!S15=""),"",MAX(,Osvojeni!R15,Osvojeni!S15))</f>
      </c>
      <c r="G15" s="15">
        <f>IF(Osvojeni!T15="","",Osvojeni!T15)</f>
        <v>19</v>
      </c>
      <c r="H15" s="15" t="str">
        <f>IF(Osvojeni!U15="","",Osvojeni!U15)</f>
        <v>F</v>
      </c>
    </row>
    <row r="16" spans="1:8" ht="15" customHeight="1">
      <c r="A16" s="18">
        <f>'M1D'!A11</f>
        <v>35</v>
      </c>
      <c r="B16" s="33" t="str">
        <f>'M1D'!B11</f>
        <v>35/2019</v>
      </c>
      <c r="C16" s="97" t="str">
        <f>'M1D'!C11</f>
        <v>Milena Čvorović</v>
      </c>
      <c r="D16" s="98"/>
      <c r="E16" s="34">
        <f>IF(AND(Osvojeni!O16="",Osvojeni!P16=""),"",SUM(Osvojeni!O16,Osvojeni!P16))</f>
        <v>8</v>
      </c>
      <c r="F16" s="35">
        <f>IF(AND(Osvojeni!R16="",Osvojeni!S16=""),"",MAX(,Osvojeni!R16,Osvojeni!S16))</f>
        <v>14</v>
      </c>
      <c r="G16" s="15">
        <f>IF(Osvojeni!T16="","",Osvojeni!T16)</f>
        <v>27</v>
      </c>
      <c r="H16" s="15" t="str">
        <f>IF(Osvojeni!U16="","",Osvojeni!U16)</f>
        <v>F</v>
      </c>
    </row>
    <row r="17" spans="1:8" ht="15" customHeight="1">
      <c r="A17" s="18">
        <f>'M1D'!A12</f>
        <v>38</v>
      </c>
      <c r="B17" s="33" t="str">
        <f>'M1D'!B12</f>
        <v>38/2019</v>
      </c>
      <c r="C17" s="97" t="str">
        <f>'M1D'!C12</f>
        <v>Gorica Božović</v>
      </c>
      <c r="D17" s="98"/>
      <c r="E17" s="34">
        <f>IF(AND(Osvojeni!O17="",Osvojeni!P17=""),"",SUM(Osvojeni!O17,Osvojeni!P17))</f>
        <v>12.5</v>
      </c>
      <c r="F17" s="35">
        <f>IF(AND(Osvojeni!R17="",Osvojeni!S17=""),"",MAX(,Osvojeni!R17,Osvojeni!S17))</f>
        <v>10</v>
      </c>
      <c r="G17" s="15">
        <f>IF(Osvojeni!T17="","",Osvojeni!T17)</f>
        <v>27.5</v>
      </c>
      <c r="H17" s="15" t="str">
        <f>IF(Osvojeni!U17="","",Osvojeni!U17)</f>
        <v>F</v>
      </c>
    </row>
    <row r="18" spans="1:8" ht="15" customHeight="1">
      <c r="A18" s="18">
        <f>'M1D'!A13</f>
        <v>39</v>
      </c>
      <c r="B18" s="33" t="str">
        <f>'M1D'!B13</f>
        <v>39/2019</v>
      </c>
      <c r="C18" s="97" t="str">
        <f>'M1D'!C13</f>
        <v>Andrea Dabović</v>
      </c>
      <c r="D18" s="98"/>
      <c r="E18" s="34">
        <f>IF(AND(Osvojeni!O18="",Osvojeni!P18=""),"",SUM(Osvojeni!O18,Osvojeni!P18))</f>
        <v>19</v>
      </c>
      <c r="F18" s="35">
        <f>IF(AND(Osvojeni!R18="",Osvojeni!S18=""),"",MAX(,Osvojeni!R18,Osvojeni!S18))</f>
        <v>10.5</v>
      </c>
      <c r="G18" s="15">
        <f>IF(Osvojeni!T18="","",Osvojeni!T18)</f>
        <v>40</v>
      </c>
      <c r="H18" s="15" t="str">
        <f>IF(Osvojeni!U18="","",Osvojeni!U18)</f>
        <v>F</v>
      </c>
    </row>
    <row r="19" spans="1:8" ht="15" customHeight="1">
      <c r="A19" s="18">
        <f>'M1D'!A14</f>
        <v>40</v>
      </c>
      <c r="B19" s="33" t="str">
        <f>'M1D'!B14</f>
        <v>40/2019</v>
      </c>
      <c r="C19" s="97" t="str">
        <f>'M1D'!C14</f>
        <v>Aleksandra Peković</v>
      </c>
      <c r="D19" s="98"/>
      <c r="E19" s="34">
        <f>IF(AND(Osvojeni!O19="",Osvojeni!P19=""),"",SUM(Osvojeni!O19,Osvojeni!P19))</f>
        <v>10.5</v>
      </c>
      <c r="F19" s="35">
        <f>IF(AND(Osvojeni!R19="",Osvojeni!S19=""),"",MAX(,Osvojeni!R19,Osvojeni!S19))</f>
        <v>8</v>
      </c>
      <c r="G19" s="15">
        <f>IF(Osvojeni!T19="","",Osvojeni!T19)</f>
        <v>23.5</v>
      </c>
      <c r="H19" s="15" t="str">
        <f>IF(Osvojeni!U19="","",Osvojeni!U19)</f>
        <v>F</v>
      </c>
    </row>
    <row r="20" spans="1:8" ht="15" customHeight="1">
      <c r="A20" s="18">
        <f>'M1D'!A15</f>
        <v>44</v>
      </c>
      <c r="B20" s="33" t="str">
        <f>'M1D'!B15</f>
        <v>44/2019</v>
      </c>
      <c r="C20" s="97" t="str">
        <f>'M1D'!C15</f>
        <v>Azemina Nurković</v>
      </c>
      <c r="D20" s="98"/>
      <c r="E20" s="34">
        <f>IF(AND(Osvojeni!O20="",Osvojeni!P20=""),"",SUM(Osvojeni!O20,Osvojeni!P20))</f>
        <v>0</v>
      </c>
      <c r="F20" s="35">
        <f>IF(AND(Osvojeni!R20="",Osvojeni!S20=""),"",MAX(,Osvojeni!R20,Osvojeni!S20))</f>
      </c>
      <c r="G20" s="15">
        <f>IF(Osvojeni!T20="","",Osvojeni!T20)</f>
        <v>5</v>
      </c>
      <c r="H20" s="15" t="str">
        <f>IF(Osvojeni!U20="","",Osvojeni!U20)</f>
        <v>F</v>
      </c>
    </row>
    <row r="21" spans="1:8" ht="15" customHeight="1">
      <c r="A21" s="18">
        <f>'M1D'!A16</f>
        <v>48</v>
      </c>
      <c r="B21" s="33" t="str">
        <f>'M1D'!B16</f>
        <v>48/2019</v>
      </c>
      <c r="C21" s="97" t="str">
        <f>'M1D'!C16</f>
        <v>Tijana Drašković</v>
      </c>
      <c r="D21" s="98"/>
      <c r="E21" s="34">
        <f>IF(AND(Osvojeni!O21="",Osvojeni!P21=""),"",SUM(Osvojeni!O21,Osvojeni!P21))</f>
        <v>11</v>
      </c>
      <c r="F21" s="35">
        <f>IF(AND(Osvojeni!R21="",Osvojeni!S21=""),"",MAX(,Osvojeni!R21,Osvojeni!S21))</f>
      </c>
      <c r="G21" s="15">
        <f>IF(Osvojeni!T21="","",Osvojeni!T21)</f>
        <v>11</v>
      </c>
      <c r="H21" s="15" t="str">
        <f>IF(Osvojeni!U21="","",Osvojeni!U21)</f>
        <v>F</v>
      </c>
    </row>
    <row r="22" spans="1:8" ht="12.75" customHeight="1">
      <c r="A22" s="18">
        <f>'M1D'!A17</f>
        <v>54</v>
      </c>
      <c r="B22" s="33" t="str">
        <f>'M1D'!B17</f>
        <v>54/2019</v>
      </c>
      <c r="C22" s="97" t="str">
        <f>'M1D'!C17</f>
        <v>Milena Ceković</v>
      </c>
      <c r="D22" s="98"/>
      <c r="E22" s="34">
        <f>IF(AND(Osvojeni!O22="",Osvojeni!P22=""),"",SUM(Osvojeni!O22,Osvojeni!P22))</f>
        <v>20.5</v>
      </c>
      <c r="F22" s="35">
        <f>IF(AND(Osvojeni!R22="",Osvojeni!S22=""),"",MAX(,Osvojeni!R22,Osvojeni!S22))</f>
        <v>0</v>
      </c>
      <c r="G22" s="15">
        <f>IF(Osvojeni!T22="","",Osvojeni!T22)</f>
        <v>25.5</v>
      </c>
      <c r="H22" s="15" t="str">
        <f>IF(Osvojeni!U22="","",Osvojeni!U22)</f>
        <v>F</v>
      </c>
    </row>
    <row r="23" spans="1:8" ht="12.75" customHeight="1">
      <c r="A23" s="18">
        <f>'M1D'!A18</f>
        <v>55</v>
      </c>
      <c r="B23" s="33" t="str">
        <f>'M1D'!B18</f>
        <v>55/2019</v>
      </c>
      <c r="C23" s="97" t="str">
        <f>'M1D'!C18</f>
        <v>Vanja Kljajić</v>
      </c>
      <c r="D23" s="98"/>
      <c r="E23" s="34">
        <f>IF(AND(Osvojeni!O23="",Osvojeni!P23=""),"",SUM(Osvojeni!O23,Osvojeni!P23))</f>
        <v>19.5</v>
      </c>
      <c r="F23" s="35">
        <f>IF(AND(Osvojeni!R23="",Osvojeni!S23=""),"",MAX(,Osvojeni!R23,Osvojeni!S23))</f>
      </c>
      <c r="G23" s="15">
        <f>IF(Osvojeni!T23="","",Osvojeni!T23)</f>
        <v>24.5</v>
      </c>
      <c r="H23" s="15" t="str">
        <f>IF(Osvojeni!U23="","",Osvojeni!U23)</f>
        <v>F</v>
      </c>
    </row>
    <row r="24" spans="1:8" ht="12.75" customHeight="1">
      <c r="A24" s="18">
        <f>'M1D'!A19</f>
        <v>57</v>
      </c>
      <c r="B24" s="33" t="str">
        <f>'M1D'!B19</f>
        <v>57/2019</v>
      </c>
      <c r="C24" s="97" t="str">
        <f>'M1D'!C19</f>
        <v>Lazar Dubljević</v>
      </c>
      <c r="D24" s="98"/>
      <c r="E24" s="34">
        <f>IF(AND(Osvojeni!O24="",Osvojeni!P24=""),"",SUM(Osvojeni!O24,Osvojeni!P24))</f>
        <v>2.5</v>
      </c>
      <c r="F24" s="35">
        <f>IF(AND(Osvojeni!R24="",Osvojeni!S24=""),"",MAX(,Osvojeni!R24,Osvojeni!S24))</f>
      </c>
      <c r="G24" s="15">
        <f>IF(Osvojeni!T24="","",Osvojeni!T24)</f>
        <v>23.5</v>
      </c>
      <c r="H24" s="15" t="str">
        <f>IF(Osvojeni!U24="","",Osvojeni!U24)</f>
        <v>F</v>
      </c>
    </row>
    <row r="25" spans="1:8" ht="12.75" customHeight="1">
      <c r="A25" s="18">
        <f>'M1D'!A20</f>
        <v>63</v>
      </c>
      <c r="B25" s="33" t="str">
        <f>'M1D'!B20</f>
        <v>16/2018</v>
      </c>
      <c r="C25" s="97" t="str">
        <f>'M1D'!C20</f>
        <v>Iva Obrenović</v>
      </c>
      <c r="D25" s="98"/>
      <c r="E25" s="34">
        <f>IF(AND(Osvojeni!O25="",Osvojeni!P25=""),"",SUM(Osvojeni!O25,Osvojeni!P25))</f>
        <v>16</v>
      </c>
      <c r="F25" s="35">
        <f>IF(AND(Osvojeni!R25="",Osvojeni!S25=""),"",MAX(,Osvojeni!R25,Osvojeni!S25))</f>
        <v>3</v>
      </c>
      <c r="G25" s="15">
        <f>IF(Osvojeni!T25="","",Osvojeni!T25)</f>
        <v>24</v>
      </c>
      <c r="H25" s="15" t="str">
        <f>IF(Osvojeni!U25="","",Osvojeni!U25)</f>
        <v>F</v>
      </c>
    </row>
    <row r="26" spans="1:8" ht="12.75" customHeight="1">
      <c r="A26" s="18">
        <f>'M1D'!A21</f>
        <v>67</v>
      </c>
      <c r="B26" s="33" t="str">
        <f>'M1D'!B21</f>
        <v>39/2018</v>
      </c>
      <c r="C26" s="97" t="str">
        <f>'M1D'!C21</f>
        <v>Nina Anđušić</v>
      </c>
      <c r="D26" s="98"/>
      <c r="E26" s="34">
        <f>IF(AND(Osvojeni!O26="",Osvojeni!P26=""),"",SUM(Osvojeni!O26,Osvojeni!P26))</f>
      </c>
      <c r="F26" s="35">
        <f>IF(AND(Osvojeni!R26="",Osvojeni!S26=""),"",MAX(,Osvojeni!R26,Osvojeni!S26))</f>
      </c>
      <c r="G26" s="15">
        <f>IF(Osvojeni!T26="","",Osvojeni!T26)</f>
      </c>
      <c r="H26" s="15" t="str">
        <f>IF(Osvojeni!U26="","",Osvojeni!U26)</f>
        <v>F</v>
      </c>
    </row>
    <row r="27" spans="1:8" ht="12.75" customHeight="1">
      <c r="A27" s="18">
        <f>'M1D'!A22</f>
        <v>70</v>
      </c>
      <c r="B27" s="33" t="str">
        <f>'M1D'!B22</f>
        <v>59/2018</v>
      </c>
      <c r="C27" s="97" t="str">
        <f>'M1D'!C22</f>
        <v>Sara Dervanović</v>
      </c>
      <c r="D27" s="98"/>
      <c r="E27" s="34">
        <f>IF(AND(Osvojeni!O27="",Osvojeni!P27=""),"",SUM(Osvojeni!O27,Osvojeni!P27))</f>
        <v>20.5</v>
      </c>
      <c r="F27" s="35">
        <f>IF(AND(Osvojeni!R27="",Osvojeni!S27=""),"",MAX(,Osvojeni!R27,Osvojeni!S27))</f>
      </c>
      <c r="G27" s="15">
        <f>IF(Osvojeni!T27="","",Osvojeni!T27)</f>
        <v>20.5</v>
      </c>
      <c r="H27" s="15" t="str">
        <f>IF(Osvojeni!U27="","",Osvojeni!U27)</f>
        <v>F</v>
      </c>
    </row>
    <row r="28" spans="1:8" ht="12.75" customHeight="1">
      <c r="A28" s="18">
        <f>'M1D'!A23</f>
        <v>71</v>
      </c>
      <c r="B28" s="33" t="str">
        <f>'M1D'!B23</f>
        <v>3/2017</v>
      </c>
      <c r="C28" s="97" t="str">
        <f>'M1D'!C23</f>
        <v>Luka Vulić</v>
      </c>
      <c r="D28" s="98"/>
      <c r="E28" s="34">
        <f>IF(AND(Osvojeni!O28="",Osvojeni!P28=""),"",SUM(Osvojeni!O28,Osvojeni!P28))</f>
      </c>
      <c r="F28" s="35">
        <f>IF(AND(Osvojeni!R28="",Osvojeni!S28=""),"",MAX(,Osvojeni!R28,Osvojeni!S28))</f>
      </c>
      <c r="G28" s="15">
        <f>IF(Osvojeni!T28="","",Osvojeni!T28)</f>
      </c>
      <c r="H28" s="15" t="str">
        <f>IF(Osvojeni!U28="","",Osvojeni!U28)</f>
        <v>F</v>
      </c>
    </row>
    <row r="29" spans="1:8" ht="12.75" customHeight="1">
      <c r="A29" s="18">
        <f>'M1D'!A24</f>
        <v>73</v>
      </c>
      <c r="B29" s="33" t="str">
        <f>'M1D'!B24</f>
        <v>18/2017</v>
      </c>
      <c r="C29" s="97" t="str">
        <f>'M1D'!C24</f>
        <v>Svetozar Nišavić</v>
      </c>
      <c r="D29" s="98"/>
      <c r="E29" s="34">
        <f>IF(AND(Osvojeni!O29="",Osvojeni!P29=""),"",SUM(Osvojeni!O29,Osvojeni!P29))</f>
        <v>20</v>
      </c>
      <c r="F29" s="35">
        <f>IF(AND(Osvojeni!R29="",Osvojeni!S29=""),"",MAX(,Osvojeni!R29,Osvojeni!S29))</f>
      </c>
      <c r="G29" s="15">
        <f>IF(Osvojeni!T29="","",Osvojeni!T29)</f>
        <v>25</v>
      </c>
      <c r="H29" s="15" t="str">
        <f>IF(Osvojeni!U29="","",Osvojeni!U29)</f>
        <v>F</v>
      </c>
    </row>
    <row r="30" spans="1:8" ht="12.75" customHeight="1">
      <c r="A30" s="18">
        <f>'M1D'!A25</f>
        <v>78</v>
      </c>
      <c r="B30" s="33" t="str">
        <f>'M1D'!B25</f>
        <v>8/2016</v>
      </c>
      <c r="C30" s="97" t="str">
        <f>'M1D'!C25</f>
        <v>Dragica Aprcović</v>
      </c>
      <c r="D30" s="98"/>
      <c r="E30" s="34">
        <f>IF(AND(Osvojeni!O30="",Osvojeni!P30=""),"",SUM(Osvojeni!O30,Osvojeni!P30))</f>
        <v>23</v>
      </c>
      <c r="F30" s="35">
        <f>IF(AND(Osvojeni!R30="",Osvojeni!S30=""),"",MAX(,Osvojeni!R30,Osvojeni!S30))</f>
      </c>
      <c r="G30" s="15">
        <f>IF(Osvojeni!T30="","",Osvojeni!T30)</f>
        <v>28</v>
      </c>
      <c r="H30" s="15" t="str">
        <f>IF(Osvojeni!U30="","",Osvojeni!U30)</f>
        <v>F</v>
      </c>
    </row>
    <row r="31" spans="1:8" ht="12.75" customHeight="1">
      <c r="A31" s="18">
        <f>'M1D'!A26</f>
        <v>79</v>
      </c>
      <c r="B31" s="33" t="str">
        <f>'M1D'!B26</f>
        <v>28/2016</v>
      </c>
      <c r="C31" s="97" t="str">
        <f>'M1D'!C26</f>
        <v>Nemanja Vukašinović</v>
      </c>
      <c r="D31" s="98"/>
      <c r="E31" s="34">
        <f>IF(AND(Osvojeni!O31="",Osvojeni!P31=""),"",SUM(Osvojeni!O31,Osvojeni!P31))</f>
        <v>16.5</v>
      </c>
      <c r="F31" s="35">
        <f>IF(AND(Osvojeni!R31="",Osvojeni!S31=""),"",MAX(,Osvojeni!R31,Osvojeni!S31))</f>
      </c>
      <c r="G31" s="15">
        <f>IF(Osvojeni!T31="","",Osvojeni!T31)</f>
        <v>21.5</v>
      </c>
      <c r="H31" s="15" t="str">
        <f>IF(Osvojeni!U31="","",Osvojeni!U31)</f>
        <v>F</v>
      </c>
    </row>
    <row r="32" spans="1:8" ht="12.75" customHeight="1">
      <c r="A32" s="18">
        <f>'M1D'!A27</f>
        <v>80</v>
      </c>
      <c r="B32" s="33" t="str">
        <f>'M1D'!B27</f>
        <v>33/2016</v>
      </c>
      <c r="C32" s="97" t="str">
        <f>'M1D'!C27</f>
        <v>Stefan Pejaković</v>
      </c>
      <c r="D32" s="98"/>
      <c r="E32" s="34">
        <f>IF(AND(Osvojeni!O32="",Osvojeni!P32=""),"",SUM(Osvojeni!O32,Osvojeni!P32))</f>
        <v>19.5</v>
      </c>
      <c r="F32" s="35">
        <f>IF(AND(Osvojeni!R32="",Osvojeni!S32=""),"",MAX(,Osvojeni!R32,Osvojeni!S32))</f>
      </c>
      <c r="G32" s="15">
        <f>IF(Osvojeni!T32="","",Osvojeni!T32)</f>
        <v>24.5</v>
      </c>
      <c r="H32" s="15" t="str">
        <f>IF(Osvojeni!U32="","",Osvojeni!U32)</f>
        <v>F</v>
      </c>
    </row>
    <row r="33" spans="1:8" ht="12.75" customHeight="1">
      <c r="A33" s="18">
        <f>'M1D'!A28</f>
        <v>81</v>
      </c>
      <c r="B33" s="33" t="str">
        <f>'M1D'!B28</f>
        <v>37/2016</v>
      </c>
      <c r="C33" s="97" t="str">
        <f>'M1D'!C28</f>
        <v>Vukosava Đođić</v>
      </c>
      <c r="D33" s="98"/>
      <c r="E33" s="34">
        <f>IF(AND(Osvojeni!O33="",Osvojeni!P33=""),"",SUM(Osvojeni!O33,Osvojeni!P33))</f>
        <v>20</v>
      </c>
      <c r="F33" s="35">
        <f>IF(AND(Osvojeni!R33="",Osvojeni!S33=""),"",MAX(,Osvojeni!R33,Osvojeni!S33))</f>
      </c>
      <c r="G33" s="15">
        <f>IF(Osvojeni!T33="","",Osvojeni!T33)</f>
        <v>20</v>
      </c>
      <c r="H33" s="15" t="str">
        <f>IF(Osvojeni!U33="","",Osvojeni!U33)</f>
        <v>F</v>
      </c>
    </row>
    <row r="34" spans="1:8" ht="12.75" customHeight="1">
      <c r="A34" s="18">
        <f>'M1D'!A29</f>
        <v>83</v>
      </c>
      <c r="B34" s="33" t="str">
        <f>'M1D'!B29</f>
        <v>47/2016</v>
      </c>
      <c r="C34" s="97" t="str">
        <f>'M1D'!C29</f>
        <v>Lejla Rastoder</v>
      </c>
      <c r="D34" s="98"/>
      <c r="E34" s="34">
        <f>IF(AND(Osvojeni!O34="",Osvojeni!P34=""),"",SUM(Osvojeni!O34,Osvojeni!P34))</f>
        <v>17.5</v>
      </c>
      <c r="F34" s="35">
        <f>IF(AND(Osvojeni!R34="",Osvojeni!S34=""),"",MAX(,Osvojeni!R34,Osvojeni!S34))</f>
        <v>11</v>
      </c>
      <c r="G34" s="15">
        <f>IF(Osvojeni!T34="","",Osvojeni!T34)</f>
        <v>33.5</v>
      </c>
      <c r="H34" s="15" t="str">
        <f>IF(Osvojeni!U34="","",Osvojeni!U34)</f>
        <v>F</v>
      </c>
    </row>
    <row r="35" spans="1:8" ht="12.75" customHeight="1">
      <c r="A35" s="18">
        <f>'M1D'!A30</f>
        <v>84</v>
      </c>
      <c r="B35" s="33" t="str">
        <f>'M1D'!B30</f>
        <v>13/2015</v>
      </c>
      <c r="C35" s="97" t="str">
        <f>'M1D'!C30</f>
        <v>Omer Kriještorac</v>
      </c>
      <c r="D35" s="98"/>
      <c r="E35" s="34">
        <f>IF(AND(Osvojeni!O35="",Osvojeni!P35=""),"",SUM(Osvojeni!O35,Osvojeni!P35))</f>
        <v>0</v>
      </c>
      <c r="F35" s="35">
        <f>IF(AND(Osvojeni!R35="",Osvojeni!S35=""),"",MAX(,Osvojeni!R35,Osvojeni!S35))</f>
      </c>
      <c r="G35" s="15">
        <f>IF(Osvojeni!T35="","",Osvojeni!T35)</f>
        <v>0</v>
      </c>
      <c r="H35" s="15" t="str">
        <f>IF(Osvojeni!U35="","",Osvojeni!U35)</f>
        <v>F</v>
      </c>
    </row>
    <row r="36" spans="1:8" ht="12.75" customHeight="1">
      <c r="A36" s="18">
        <f>'M1D'!A31</f>
        <v>86</v>
      </c>
      <c r="B36" s="33" t="str">
        <f>'M1D'!B31</f>
        <v>63/2014</v>
      </c>
      <c r="C36" s="97" t="str">
        <f>'M1D'!C31</f>
        <v>Petar Dubljević</v>
      </c>
      <c r="D36" s="98"/>
      <c r="E36" s="34">
        <f>IF(AND(Osvojeni!O36="",Osvojeni!P36=""),"",SUM(Osvojeni!O36,Osvojeni!P36))</f>
      </c>
      <c r="F36" s="35">
        <f>IF(AND(Osvojeni!R36="",Osvojeni!S36=""),"",MAX(,Osvojeni!R36,Osvojeni!S36))</f>
      </c>
      <c r="G36" s="15">
        <f>IF(Osvojeni!T36="","",Osvojeni!T36)</f>
        <v>5</v>
      </c>
      <c r="H36" s="15" t="str">
        <f>IF(Osvojeni!U36="","",Osvojeni!U36)</f>
        <v>F</v>
      </c>
    </row>
  </sheetData>
  <sheetProtection selectLockedCells="1" selectUnlockedCells="1"/>
  <mergeCells count="43">
    <mergeCell ref="C19:D19"/>
    <mergeCell ref="C27:D27"/>
    <mergeCell ref="C33:D33"/>
    <mergeCell ref="C25:D25"/>
    <mergeCell ref="C28:D28"/>
    <mergeCell ref="C26:D26"/>
    <mergeCell ref="C29:D29"/>
    <mergeCell ref="C21:D21"/>
    <mergeCell ref="C22:D22"/>
    <mergeCell ref="C23:D23"/>
    <mergeCell ref="C24:D24"/>
    <mergeCell ref="C20:D20"/>
    <mergeCell ref="C16:D16"/>
    <mergeCell ref="C17:D17"/>
    <mergeCell ref="C18:D18"/>
    <mergeCell ref="H6:H7"/>
    <mergeCell ref="C13:D13"/>
    <mergeCell ref="C14:D14"/>
    <mergeCell ref="C15:D15"/>
    <mergeCell ref="C9:D9"/>
    <mergeCell ref="C12:D12"/>
    <mergeCell ref="C10:D10"/>
    <mergeCell ref="C11:D11"/>
    <mergeCell ref="A1:E1"/>
    <mergeCell ref="D3:H3"/>
    <mergeCell ref="E4:H4"/>
    <mergeCell ref="F1:H1"/>
    <mergeCell ref="A2:H2"/>
    <mergeCell ref="A3:C3"/>
    <mergeCell ref="A4:D4"/>
    <mergeCell ref="C8:D8"/>
    <mergeCell ref="A6:A7"/>
    <mergeCell ref="E6:G6"/>
    <mergeCell ref="B6:B7"/>
    <mergeCell ref="C6:D7"/>
    <mergeCell ref="B5:D5"/>
    <mergeCell ref="E5:H5"/>
    <mergeCell ref="C36:D36"/>
    <mergeCell ref="C30:D30"/>
    <mergeCell ref="C31:D31"/>
    <mergeCell ref="C32:D32"/>
    <mergeCell ref="C34:D34"/>
    <mergeCell ref="C35:D35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  <headerFooter alignWithMargins="0">
    <oddFooter>&amp;LDATUM:__________________________&amp;C&amp;RPRODEKAN ZA NASTAVU__________________________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Trzalizza</dc:creator>
  <cp:keywords/>
  <dc:description/>
  <cp:lastModifiedBy>Dell</cp:lastModifiedBy>
  <cp:lastPrinted>2019-01-14T22:39:31Z</cp:lastPrinted>
  <dcterms:created xsi:type="dcterms:W3CDTF">2005-10-19T21:32:06Z</dcterms:created>
  <dcterms:modified xsi:type="dcterms:W3CDTF">2020-09-22T16:43:44Z</dcterms:modified>
  <cp:category/>
  <cp:version/>
  <cp:contentType/>
  <cp:contentStatus/>
  <cp:revision>20</cp:revision>
</cp:coreProperties>
</file>